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v02\社内ドキュメント\■注文依頼書　最新 2018.10月■\"/>
    </mc:Choice>
  </mc:AlternateContent>
  <bookViews>
    <workbookView xWindow="120" yWindow="0" windowWidth="13590" windowHeight="8505"/>
  </bookViews>
  <sheets>
    <sheet name="最新版" sheetId="5" r:id="rId1"/>
    <sheet name="アルミアサガオ" sheetId="12" r:id="rId2"/>
    <sheet name="手書き用" sheetId="11" r:id="rId3"/>
  </sheets>
  <definedNames>
    <definedName name="_xlnm._FilterDatabase" localSheetId="0" hidden="1">最新版!$Q$19:$R$19</definedName>
    <definedName name="_xlnm._FilterDatabase" localSheetId="2" hidden="1">手書き用!$Q$19:$R$19</definedName>
    <definedName name="_xlnm.Print_Area" localSheetId="1">アルミアサガオ!$A$1:$T$64</definedName>
    <definedName name="_xlnm.Print_Area" localSheetId="0">最新版!$A$1:$T$65</definedName>
  </definedNames>
  <calcPr calcId="152511"/>
</workbook>
</file>

<file path=xl/calcChain.xml><?xml version="1.0" encoding="utf-8"?>
<calcChain xmlns="http://schemas.openxmlformats.org/spreadsheetml/2006/main">
  <c r="D3" i="5" l="1"/>
  <c r="R16" i="12" l="1"/>
  <c r="R15" i="12"/>
  <c r="R14" i="12"/>
  <c r="H62" i="12" l="1"/>
  <c r="H43" i="12"/>
  <c r="L62" i="12" l="1"/>
  <c r="K62" i="12"/>
  <c r="J62" i="12"/>
  <c r="I62" i="12"/>
  <c r="L60" i="12"/>
  <c r="K60" i="12"/>
  <c r="J60" i="12"/>
  <c r="I60" i="12"/>
  <c r="H60" i="12"/>
  <c r="Q58" i="12"/>
  <c r="P58" i="12"/>
  <c r="O58" i="12"/>
  <c r="N58" i="12"/>
  <c r="M58" i="12"/>
  <c r="L58" i="12"/>
  <c r="K58" i="12"/>
  <c r="J58" i="12"/>
  <c r="I58" i="12"/>
  <c r="H58" i="12"/>
  <c r="Q57" i="12"/>
  <c r="P57" i="12"/>
  <c r="O57" i="12"/>
  <c r="N57" i="12"/>
  <c r="M57" i="12"/>
  <c r="L57" i="12"/>
  <c r="K57" i="12"/>
  <c r="J57" i="12"/>
  <c r="I57" i="12"/>
  <c r="H57" i="12"/>
  <c r="Q56" i="12"/>
  <c r="P56" i="12"/>
  <c r="O56" i="12"/>
  <c r="N56" i="12"/>
  <c r="M56" i="12"/>
  <c r="L56" i="12"/>
  <c r="K56" i="12"/>
  <c r="J56" i="12"/>
  <c r="I56" i="12"/>
  <c r="H56" i="12"/>
  <c r="R55" i="12"/>
  <c r="S55" i="12" s="1"/>
  <c r="Q54" i="12"/>
  <c r="P54" i="12"/>
  <c r="O54" i="12"/>
  <c r="N54" i="12"/>
  <c r="M54" i="12"/>
  <c r="L54" i="12"/>
  <c r="K54" i="12"/>
  <c r="J54" i="12"/>
  <c r="I54" i="12"/>
  <c r="H54" i="12"/>
  <c r="Q53" i="12"/>
  <c r="P53" i="12"/>
  <c r="O53" i="12"/>
  <c r="N53" i="12"/>
  <c r="M53" i="12"/>
  <c r="L53" i="12"/>
  <c r="K53" i="12"/>
  <c r="J53" i="12"/>
  <c r="I53" i="12"/>
  <c r="H53" i="12"/>
  <c r="Q52" i="12"/>
  <c r="P52" i="12"/>
  <c r="O52" i="12"/>
  <c r="N52" i="12"/>
  <c r="M52" i="12"/>
  <c r="L52" i="12"/>
  <c r="K52" i="12"/>
  <c r="J52" i="12"/>
  <c r="I52" i="12"/>
  <c r="H52" i="12"/>
  <c r="Q51" i="12"/>
  <c r="P51" i="12"/>
  <c r="O51" i="12"/>
  <c r="N51" i="12"/>
  <c r="M51" i="12"/>
  <c r="L51" i="12"/>
  <c r="K51" i="12"/>
  <c r="J51" i="12"/>
  <c r="I51" i="12"/>
  <c r="H51" i="12"/>
  <c r="Q50" i="12"/>
  <c r="P50" i="12"/>
  <c r="O50" i="12"/>
  <c r="N50" i="12"/>
  <c r="M50" i="12"/>
  <c r="L50" i="12"/>
  <c r="K50" i="12"/>
  <c r="J50" i="12"/>
  <c r="I50" i="12"/>
  <c r="H50" i="12"/>
  <c r="Q49" i="12"/>
  <c r="P49" i="12"/>
  <c r="O49" i="12"/>
  <c r="N49" i="12"/>
  <c r="M49" i="12"/>
  <c r="L49" i="12"/>
  <c r="K49" i="12"/>
  <c r="J49" i="12"/>
  <c r="I49" i="12"/>
  <c r="H49" i="12"/>
  <c r="Q48" i="12"/>
  <c r="P48" i="12"/>
  <c r="O48" i="12"/>
  <c r="N48" i="12"/>
  <c r="M48" i="12"/>
  <c r="L48" i="12"/>
  <c r="K48" i="12"/>
  <c r="J48" i="12"/>
  <c r="I48" i="12"/>
  <c r="H48" i="12"/>
  <c r="Q45" i="12"/>
  <c r="P45" i="12"/>
  <c r="O45" i="12"/>
  <c r="N45" i="12"/>
  <c r="M45" i="12"/>
  <c r="L45" i="12"/>
  <c r="K45" i="12"/>
  <c r="J45" i="12"/>
  <c r="I45" i="12"/>
  <c r="H45" i="12"/>
  <c r="L43" i="12"/>
  <c r="K43" i="12"/>
  <c r="J43" i="12"/>
  <c r="I43" i="12"/>
  <c r="Q42" i="12"/>
  <c r="P42" i="12"/>
  <c r="O42" i="12"/>
  <c r="N42" i="12"/>
  <c r="M42" i="12"/>
  <c r="L42" i="12"/>
  <c r="K42" i="12"/>
  <c r="J42" i="12"/>
  <c r="I42" i="12"/>
  <c r="H42" i="12"/>
  <c r="Q41" i="12"/>
  <c r="P41" i="12"/>
  <c r="O41" i="12"/>
  <c r="N41" i="12"/>
  <c r="M41" i="12"/>
  <c r="L41" i="12"/>
  <c r="K41" i="12"/>
  <c r="J41" i="12"/>
  <c r="I41" i="12"/>
  <c r="H41" i="12"/>
  <c r="Q40" i="12"/>
  <c r="P40" i="12"/>
  <c r="O40" i="12"/>
  <c r="N40" i="12"/>
  <c r="M40" i="12"/>
  <c r="L40" i="12"/>
  <c r="K40" i="12"/>
  <c r="J40" i="12"/>
  <c r="I40" i="12"/>
  <c r="H40" i="12"/>
  <c r="Q39" i="12"/>
  <c r="P39" i="12"/>
  <c r="O39" i="12"/>
  <c r="N39" i="12"/>
  <c r="M39" i="12"/>
  <c r="L39" i="12"/>
  <c r="K39" i="12"/>
  <c r="J39" i="12"/>
  <c r="I39" i="12"/>
  <c r="H39" i="12"/>
  <c r="Q38" i="12"/>
  <c r="P38" i="12"/>
  <c r="O38" i="12"/>
  <c r="N38" i="12"/>
  <c r="M38" i="12"/>
  <c r="L38" i="12"/>
  <c r="K38" i="12"/>
  <c r="J38" i="12"/>
  <c r="I38" i="12"/>
  <c r="H38" i="12"/>
  <c r="Q37" i="12"/>
  <c r="P37" i="12"/>
  <c r="O37" i="12"/>
  <c r="N37" i="12"/>
  <c r="M37" i="12"/>
  <c r="L37" i="12"/>
  <c r="K37" i="12"/>
  <c r="J37" i="12"/>
  <c r="I37" i="12"/>
  <c r="H37" i="12"/>
  <c r="Q36" i="12"/>
  <c r="P36" i="12"/>
  <c r="O36" i="12"/>
  <c r="N36" i="12"/>
  <c r="M36" i="12"/>
  <c r="L36" i="12"/>
  <c r="K36" i="12"/>
  <c r="J36" i="12"/>
  <c r="I36" i="12"/>
  <c r="H36" i="12"/>
  <c r="Q35" i="12"/>
  <c r="P35" i="12"/>
  <c r="O35" i="12"/>
  <c r="N35" i="12"/>
  <c r="M35" i="12"/>
  <c r="L35" i="12"/>
  <c r="K35" i="12"/>
  <c r="J35" i="12"/>
  <c r="I35" i="12"/>
  <c r="H35" i="12"/>
  <c r="Q34" i="12"/>
  <c r="P34" i="12"/>
  <c r="O34" i="12"/>
  <c r="N34" i="12"/>
  <c r="M34" i="12"/>
  <c r="L34" i="12"/>
  <c r="K34" i="12"/>
  <c r="J34" i="12"/>
  <c r="I34" i="12"/>
  <c r="H34" i="12"/>
  <c r="Q33" i="12"/>
  <c r="P33" i="12"/>
  <c r="O33" i="12"/>
  <c r="N33" i="12"/>
  <c r="M33" i="12"/>
  <c r="L33" i="12"/>
  <c r="K33" i="12"/>
  <c r="J33" i="12"/>
  <c r="I33" i="12"/>
  <c r="H33" i="12"/>
  <c r="Q32" i="12"/>
  <c r="P32" i="12"/>
  <c r="O32" i="12"/>
  <c r="N32" i="12"/>
  <c r="M32" i="12"/>
  <c r="L32" i="12"/>
  <c r="K32" i="12"/>
  <c r="J32" i="12"/>
  <c r="I32" i="12"/>
  <c r="H32" i="12"/>
  <c r="Q31" i="12"/>
  <c r="P31" i="12"/>
  <c r="O31" i="12"/>
  <c r="N31" i="12"/>
  <c r="M31" i="12"/>
  <c r="L31" i="12"/>
  <c r="K31" i="12"/>
  <c r="J31" i="12"/>
  <c r="I31" i="12"/>
  <c r="H31" i="12"/>
  <c r="Q30" i="12"/>
  <c r="P30" i="12"/>
  <c r="O30" i="12"/>
  <c r="N30" i="12"/>
  <c r="M30" i="12"/>
  <c r="L30" i="12"/>
  <c r="K30" i="12"/>
  <c r="J30" i="12"/>
  <c r="I30" i="12"/>
  <c r="H30" i="12"/>
  <c r="Q29" i="12"/>
  <c r="P29" i="12"/>
  <c r="O29" i="12"/>
  <c r="N29" i="12"/>
  <c r="M29" i="12"/>
  <c r="L29" i="12"/>
  <c r="K29" i="12"/>
  <c r="J29" i="12"/>
  <c r="I29" i="12"/>
  <c r="H29" i="12"/>
  <c r="Q28" i="12"/>
  <c r="P28" i="12"/>
  <c r="O28" i="12"/>
  <c r="N28" i="12"/>
  <c r="M28" i="12"/>
  <c r="L28" i="12"/>
  <c r="K28" i="12"/>
  <c r="J28" i="12"/>
  <c r="I28" i="12"/>
  <c r="H28" i="12"/>
  <c r="Q27" i="12"/>
  <c r="P27" i="12"/>
  <c r="O27" i="12"/>
  <c r="N27" i="12"/>
  <c r="M27" i="12"/>
  <c r="L27" i="12"/>
  <c r="K27" i="12"/>
  <c r="J27" i="12"/>
  <c r="I27" i="12"/>
  <c r="H27" i="12"/>
  <c r="Q26" i="12"/>
  <c r="P26" i="12"/>
  <c r="O26" i="12"/>
  <c r="N26" i="12"/>
  <c r="M26" i="12"/>
  <c r="L26" i="12"/>
  <c r="K26" i="12"/>
  <c r="J26" i="12"/>
  <c r="I26" i="12"/>
  <c r="H26" i="12"/>
  <c r="Q25" i="12"/>
  <c r="P25" i="12"/>
  <c r="O25" i="12"/>
  <c r="N25" i="12"/>
  <c r="M25" i="12"/>
  <c r="L25" i="12"/>
  <c r="K25" i="12"/>
  <c r="J25" i="12"/>
  <c r="I25" i="12"/>
  <c r="H25" i="12"/>
  <c r="Q24" i="12"/>
  <c r="P24" i="12"/>
  <c r="O24" i="12"/>
  <c r="N24" i="12"/>
  <c r="M24" i="12"/>
  <c r="L24" i="12"/>
  <c r="K24" i="12"/>
  <c r="J24" i="12"/>
  <c r="I24" i="12"/>
  <c r="H24" i="12"/>
  <c r="Q23" i="12"/>
  <c r="P23" i="12"/>
  <c r="O23" i="12"/>
  <c r="N23" i="12"/>
  <c r="M23" i="12"/>
  <c r="L23" i="12"/>
  <c r="K23" i="12"/>
  <c r="J23" i="12"/>
  <c r="I23" i="12"/>
  <c r="H23" i="12"/>
  <c r="Q22" i="12"/>
  <c r="P22" i="12"/>
  <c r="O22" i="12"/>
  <c r="N22" i="12"/>
  <c r="M22" i="12"/>
  <c r="L22" i="12"/>
  <c r="K22" i="12"/>
  <c r="J22" i="12"/>
  <c r="I22" i="12"/>
  <c r="H22" i="12"/>
  <c r="Q21" i="12"/>
  <c r="P21" i="12"/>
  <c r="O21" i="12"/>
  <c r="N21" i="12"/>
  <c r="M21" i="12"/>
  <c r="L21" i="12"/>
  <c r="K21" i="12"/>
  <c r="J21" i="12"/>
  <c r="I21" i="12"/>
  <c r="H21" i="12"/>
  <c r="Q17" i="12"/>
  <c r="P17" i="12"/>
  <c r="O17" i="12"/>
  <c r="N17" i="12"/>
  <c r="M17" i="12"/>
  <c r="R13" i="12"/>
  <c r="R12" i="12"/>
  <c r="R11" i="12"/>
  <c r="R10" i="12"/>
  <c r="R9" i="12"/>
  <c r="R60" i="12" l="1"/>
  <c r="S60" i="12" s="1"/>
  <c r="R45" i="12"/>
  <c r="S45" i="12" s="1"/>
  <c r="R48" i="12"/>
  <c r="S48" i="12" s="1"/>
  <c r="R50" i="12"/>
  <c r="S50" i="12" s="1"/>
  <c r="R52" i="12"/>
  <c r="S52" i="12" s="1"/>
  <c r="R54" i="12"/>
  <c r="S54" i="12" s="1"/>
  <c r="R21" i="12"/>
  <c r="S21" i="12" s="1"/>
  <c r="R23" i="12"/>
  <c r="S23" i="12" s="1"/>
  <c r="R25" i="12"/>
  <c r="S25" i="12" s="1"/>
  <c r="R27" i="12"/>
  <c r="S27" i="12" s="1"/>
  <c r="R29" i="12"/>
  <c r="S29" i="12" s="1"/>
  <c r="R31" i="12"/>
  <c r="S31" i="12" s="1"/>
  <c r="R33" i="12"/>
  <c r="S33" i="12" s="1"/>
  <c r="R35" i="12"/>
  <c r="S35" i="12" s="1"/>
  <c r="R37" i="12"/>
  <c r="S37" i="12" s="1"/>
  <c r="R39" i="12"/>
  <c r="S39" i="12" s="1"/>
  <c r="R41" i="12"/>
  <c r="S41" i="12" s="1"/>
  <c r="R43" i="12"/>
  <c r="S43" i="12" s="1"/>
  <c r="R56" i="12"/>
  <c r="S56" i="12" s="1"/>
  <c r="R58" i="12"/>
  <c r="S58" i="12" s="1"/>
  <c r="R49" i="12"/>
  <c r="S49" i="12" s="1"/>
  <c r="R51" i="12"/>
  <c r="S51" i="12" s="1"/>
  <c r="R53" i="12"/>
  <c r="S53" i="12" s="1"/>
  <c r="R62" i="12"/>
  <c r="R24" i="12"/>
  <c r="S24" i="12" s="1"/>
  <c r="R26" i="12"/>
  <c r="S26" i="12" s="1"/>
  <c r="R30" i="12"/>
  <c r="S30" i="12" s="1"/>
  <c r="R32" i="12"/>
  <c r="S32" i="12" s="1"/>
  <c r="R34" i="12"/>
  <c r="S34" i="12" s="1"/>
  <c r="R36" i="12"/>
  <c r="S36" i="12" s="1"/>
  <c r="R40" i="12"/>
  <c r="S40" i="12" s="1"/>
  <c r="R42" i="12"/>
  <c r="S42" i="12" s="1"/>
  <c r="R57" i="12"/>
  <c r="S57" i="12" s="1"/>
  <c r="R22" i="12"/>
  <c r="S22" i="12" s="1"/>
  <c r="R28" i="12"/>
  <c r="S28" i="12" s="1"/>
  <c r="R38" i="12"/>
  <c r="S38" i="12" s="1"/>
  <c r="H65" i="11"/>
  <c r="H64" i="11"/>
  <c r="H62" i="11"/>
  <c r="H61" i="11"/>
  <c r="H60" i="11"/>
  <c r="H59" i="11"/>
  <c r="H58" i="11"/>
  <c r="H57" i="11"/>
  <c r="H56" i="11"/>
  <c r="H55" i="11"/>
  <c r="H54" i="11"/>
  <c r="H53" i="11"/>
  <c r="H52" i="11"/>
  <c r="H51" i="11"/>
  <c r="H50" i="11"/>
  <c r="H49" i="11"/>
  <c r="H48" i="11"/>
  <c r="T47" i="11"/>
  <c r="H47" i="11"/>
  <c r="H46" i="11"/>
  <c r="H45" i="11"/>
  <c r="T44" i="11"/>
  <c r="H44" i="11"/>
  <c r="T43" i="11"/>
  <c r="H43" i="11"/>
  <c r="T42" i="11"/>
  <c r="H42" i="11"/>
  <c r="T41" i="11"/>
  <c r="H41" i="11"/>
  <c r="T40" i="11"/>
  <c r="H40" i="11"/>
  <c r="T39" i="11"/>
  <c r="H39" i="11"/>
  <c r="T38" i="11"/>
  <c r="H38" i="11"/>
  <c r="T37" i="11"/>
  <c r="H37" i="11"/>
  <c r="T36" i="11"/>
  <c r="H36" i="11"/>
  <c r="T35" i="11"/>
  <c r="H35" i="11"/>
  <c r="T34" i="11"/>
  <c r="H34" i="11"/>
  <c r="T33" i="11"/>
  <c r="H33" i="11"/>
  <c r="T32" i="11"/>
  <c r="H32" i="11"/>
  <c r="T31" i="11"/>
  <c r="H31" i="11"/>
  <c r="T30" i="11"/>
  <c r="H30" i="11"/>
  <c r="T29" i="11"/>
  <c r="H29" i="11"/>
  <c r="T28" i="11"/>
  <c r="H28" i="11"/>
  <c r="T27" i="11"/>
  <c r="H27" i="11"/>
  <c r="T26" i="11"/>
  <c r="H26" i="11"/>
  <c r="T25" i="11"/>
  <c r="H25" i="11"/>
  <c r="T24" i="11"/>
  <c r="H24" i="11"/>
  <c r="T23" i="11"/>
  <c r="H23" i="11"/>
  <c r="P22" i="11"/>
  <c r="T22" i="11" s="1"/>
  <c r="H22" i="11"/>
  <c r="T21" i="11"/>
  <c r="H21" i="11"/>
  <c r="T20" i="11"/>
  <c r="H20" i="11"/>
  <c r="T19" i="11"/>
  <c r="H19" i="11"/>
  <c r="H18" i="11"/>
  <c r="T17" i="11"/>
  <c r="H17" i="11"/>
  <c r="T16" i="11"/>
  <c r="H16" i="11"/>
  <c r="T15" i="11"/>
  <c r="H15" i="11"/>
  <c r="T14" i="11"/>
  <c r="H14" i="11"/>
  <c r="H65" i="5"/>
  <c r="H64" i="5"/>
  <c r="H62" i="5"/>
  <c r="Q61" i="11" l="1"/>
  <c r="R62" i="11" s="1"/>
  <c r="T21" i="5"/>
  <c r="T20" i="5"/>
  <c r="T19" i="5"/>
  <c r="T44" i="5"/>
  <c r="T43" i="5"/>
  <c r="T36" i="5"/>
  <c r="T37" i="5"/>
  <c r="T38" i="5"/>
  <c r="T39" i="5"/>
  <c r="T40" i="5"/>
  <c r="T41" i="5"/>
  <c r="T42" i="5"/>
  <c r="T35" i="5"/>
  <c r="T34" i="5"/>
  <c r="T23" i="5"/>
  <c r="T24" i="5"/>
  <c r="T25" i="5"/>
  <c r="T26" i="5"/>
  <c r="T27" i="5"/>
  <c r="T28" i="5"/>
  <c r="T29" i="5"/>
  <c r="T15" i="5"/>
  <c r="T16" i="5"/>
  <c r="T17" i="5"/>
  <c r="T14" i="5"/>
  <c r="T30" i="5"/>
  <c r="T31" i="5"/>
  <c r="T32" i="5"/>
  <c r="T33" i="5"/>
  <c r="T47"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15" i="5"/>
  <c r="H14" i="5"/>
  <c r="P22" i="5" l="1"/>
  <c r="T22" i="5" s="1"/>
  <c r="Q61" i="5" s="1"/>
  <c r="R62" i="5" l="1"/>
</calcChain>
</file>

<file path=xl/comments1.xml><?xml version="1.0" encoding="utf-8"?>
<comments xmlns="http://schemas.openxmlformats.org/spreadsheetml/2006/main">
  <authors>
    <author>tc-user42</author>
  </authors>
  <commentList>
    <comment ref="P19" authorId="0" shapeId="0">
      <text>
        <r>
          <rPr>
            <b/>
            <sz val="9"/>
            <color indexed="81"/>
            <rFont val="ＭＳ Ｐゴシック"/>
            <family val="3"/>
            <charset val="128"/>
          </rPr>
          <t>必要ないのに誤って触ってしまった場合には、「Delete」キーで消してください。</t>
        </r>
      </text>
    </comment>
    <comment ref="Q19" authorId="0" shapeId="0">
      <text>
        <r>
          <rPr>
            <b/>
            <sz val="9"/>
            <color indexed="81"/>
            <rFont val="ＭＳ Ｐゴシック"/>
            <family val="3"/>
            <charset val="128"/>
          </rPr>
          <t xml:space="preserve">先端カプラが
必要か不要かを
必ず指定してください
</t>
        </r>
      </text>
    </comment>
    <comment ref="Q20" authorId="0" shapeId="0">
      <text>
        <r>
          <rPr>
            <b/>
            <sz val="9"/>
            <color indexed="81"/>
            <rFont val="ＭＳ Ｐゴシック"/>
            <family val="3"/>
            <charset val="128"/>
          </rPr>
          <t>先端カプラが
必要か不要かを
必ず指定してください</t>
        </r>
      </text>
    </comment>
    <comment ref="Q21" authorId="0" shapeId="0">
      <text>
        <r>
          <rPr>
            <b/>
            <sz val="9"/>
            <color indexed="81"/>
            <rFont val="ＭＳ Ｐゴシック"/>
            <family val="3"/>
            <charset val="128"/>
          </rPr>
          <t>先端カプラが
必要か不要かを
必ず指定してください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tc-user42</author>
  </authors>
  <commentList>
    <comment ref="P19" authorId="0" shapeId="0">
      <text>
        <r>
          <rPr>
            <b/>
            <sz val="9"/>
            <color indexed="81"/>
            <rFont val="ＭＳ Ｐゴシック"/>
            <family val="3"/>
            <charset val="128"/>
          </rPr>
          <t>必要ないのに誤って触ってしまった場合には、「Delete」キーで消してください。</t>
        </r>
      </text>
    </comment>
    <comment ref="Q19" authorId="0" shapeId="0">
      <text>
        <r>
          <rPr>
            <b/>
            <sz val="9"/>
            <color indexed="81"/>
            <rFont val="ＭＳ Ｐゴシック"/>
            <family val="3"/>
            <charset val="128"/>
          </rPr>
          <t xml:space="preserve">先端カプラが
必要か不要かを
必ず指定してください
</t>
        </r>
      </text>
    </comment>
    <comment ref="Q20" authorId="0" shapeId="0">
      <text>
        <r>
          <rPr>
            <b/>
            <sz val="9"/>
            <color indexed="81"/>
            <rFont val="ＭＳ Ｐゴシック"/>
            <family val="3"/>
            <charset val="128"/>
          </rPr>
          <t>先端カプラが
必要か不要かを
必ず指定してください</t>
        </r>
      </text>
    </comment>
    <comment ref="Q21" authorId="0" shapeId="0">
      <text>
        <r>
          <rPr>
            <b/>
            <sz val="9"/>
            <color indexed="81"/>
            <rFont val="ＭＳ Ｐゴシック"/>
            <family val="3"/>
            <charset val="128"/>
          </rPr>
          <t>先端カプラが
必要か不要かを
必ず指定してください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<sst xmlns="http://schemas.openxmlformats.org/spreadsheetml/2006/main" count="522" uniqueCount="240">
  <si>
    <t>機　材　名</t>
    <rPh sb="0" eb="1">
      <t>キ</t>
    </rPh>
    <rPh sb="2" eb="3">
      <t>ザイ</t>
    </rPh>
    <rPh sb="4" eb="5">
      <t>メイ</t>
    </rPh>
    <phoneticPr fontId="2"/>
  </si>
  <si>
    <t>規　格</t>
    <rPh sb="0" eb="1">
      <t>キ</t>
    </rPh>
    <rPh sb="2" eb="3">
      <t>カク</t>
    </rPh>
    <phoneticPr fontId="2"/>
  </si>
  <si>
    <t>数　量</t>
    <rPh sb="0" eb="1">
      <t>カズ</t>
    </rPh>
    <rPh sb="2" eb="3">
      <t>リョウ</t>
    </rPh>
    <phoneticPr fontId="2"/>
  </si>
  <si>
    <t>敷板</t>
    <rPh sb="0" eb="2">
      <t>シキイタ</t>
    </rPh>
    <phoneticPr fontId="2"/>
  </si>
  <si>
    <t>梁渡し</t>
    <rPh sb="0" eb="1">
      <t>ハリ</t>
    </rPh>
    <rPh sb="1" eb="2">
      <t>ワタ</t>
    </rPh>
    <phoneticPr fontId="2"/>
  </si>
  <si>
    <t>足場板（杉）</t>
    <rPh sb="0" eb="2">
      <t>アシバ</t>
    </rPh>
    <rPh sb="2" eb="3">
      <t>イタ</t>
    </rPh>
    <rPh sb="4" eb="5">
      <t>スギ</t>
    </rPh>
    <phoneticPr fontId="2"/>
  </si>
  <si>
    <t>4尺</t>
    <rPh sb="1" eb="2">
      <t>シャク</t>
    </rPh>
    <phoneticPr fontId="2"/>
  </si>
  <si>
    <t>6尺</t>
    <rPh sb="1" eb="2">
      <t>シャク</t>
    </rPh>
    <phoneticPr fontId="2"/>
  </si>
  <si>
    <t>梱包数</t>
    <rPh sb="0" eb="2">
      <t>コンポウ</t>
    </rPh>
    <rPh sb="2" eb="3">
      <t>スウ</t>
    </rPh>
    <phoneticPr fontId="2"/>
  </si>
  <si>
    <t>注　文　依　頼　書</t>
    <rPh sb="0" eb="1">
      <t>チュウ</t>
    </rPh>
    <rPh sb="2" eb="3">
      <t>ブン</t>
    </rPh>
    <rPh sb="4" eb="5">
      <t>ヤスシ</t>
    </rPh>
    <rPh sb="6" eb="7">
      <t>ヨリ</t>
    </rPh>
    <rPh sb="8" eb="9">
      <t>ショ</t>
    </rPh>
    <phoneticPr fontId="2"/>
  </si>
  <si>
    <t>10・2</t>
    <phoneticPr fontId="2"/>
  </si>
  <si>
    <t>(　販　　売　）</t>
    <rPh sb="2" eb="3">
      <t>ハン</t>
    </rPh>
    <rPh sb="5" eb="6">
      <t>バイ</t>
    </rPh>
    <phoneticPr fontId="2"/>
  </si>
  <si>
    <t>CD</t>
    <phoneticPr fontId="2"/>
  </si>
  <si>
    <t>納入希望日時</t>
    <rPh sb="0" eb="2">
      <t>ノウニュウ</t>
    </rPh>
    <rPh sb="2" eb="4">
      <t>キボウ</t>
    </rPh>
    <rPh sb="4" eb="6">
      <t>ニチジ</t>
    </rPh>
    <phoneticPr fontId="2"/>
  </si>
  <si>
    <t>月</t>
    <rPh sb="0" eb="1">
      <t>ガツ</t>
    </rPh>
    <phoneticPr fontId="2"/>
  </si>
  <si>
    <t>日</t>
    <rPh sb="0" eb="1">
      <t>ニチ</t>
    </rPh>
    <phoneticPr fontId="2"/>
  </si>
  <si>
    <t>納入便</t>
    <rPh sb="0" eb="2">
      <t>ノウニュウ</t>
    </rPh>
    <rPh sb="2" eb="3">
      <t>ビン</t>
    </rPh>
    <phoneticPr fontId="2"/>
  </si>
  <si>
    <t>□拓新便で納入希望　</t>
    <rPh sb="1" eb="3">
      <t>タクシン</t>
    </rPh>
    <rPh sb="3" eb="4">
      <t>ビン</t>
    </rPh>
    <rPh sb="5" eb="7">
      <t>ノウニュウ</t>
    </rPh>
    <rPh sb="7" eb="9">
      <t>キボウ</t>
    </rPh>
    <phoneticPr fontId="2"/>
  </si>
  <si>
    <t>□取りに行きます　</t>
    <rPh sb="1" eb="2">
      <t>ト</t>
    </rPh>
    <rPh sb="4" eb="5">
      <t>イ</t>
    </rPh>
    <phoneticPr fontId="2"/>
  </si>
  <si>
    <t>ご注文者名</t>
    <rPh sb="1" eb="3">
      <t>チュウモン</t>
    </rPh>
    <rPh sb="3" eb="4">
      <t>シャ</t>
    </rPh>
    <rPh sb="4" eb="5">
      <t>メイ</t>
    </rPh>
    <phoneticPr fontId="2"/>
  </si>
  <si>
    <t>御得意先名</t>
    <phoneticPr fontId="2"/>
  </si>
  <si>
    <t>現場名</t>
    <phoneticPr fontId="2"/>
  </si>
  <si>
    <t>CD</t>
    <phoneticPr fontId="2"/>
  </si>
  <si>
    <t>ブレース</t>
    <phoneticPr fontId="2"/>
  </si>
  <si>
    <t>踏板付脚立</t>
    <phoneticPr fontId="2"/>
  </si>
  <si>
    <t>踏板付脚立</t>
    <phoneticPr fontId="2"/>
  </si>
  <si>
    <t>足場板（杉）</t>
    <phoneticPr fontId="2"/>
  </si>
  <si>
    <t>敷板</t>
    <phoneticPr fontId="2"/>
  </si>
  <si>
    <t>1.5ｍ</t>
    <phoneticPr fontId="2"/>
  </si>
  <si>
    <t>打込用単管ﾎﾟｰﾙ</t>
    <rPh sb="0" eb="2">
      <t>ウチコ</t>
    </rPh>
    <rPh sb="2" eb="3">
      <t>ヨウ</t>
    </rPh>
    <rPh sb="3" eb="5">
      <t>タンカン</t>
    </rPh>
    <phoneticPr fontId="2"/>
  </si>
  <si>
    <t>（　便依頼済み　・　未手配　）</t>
    <phoneticPr fontId="2"/>
  </si>
  <si>
    <t>水平ネット</t>
    <rPh sb="0" eb="2">
      <t>スイヘイ</t>
    </rPh>
    <phoneticPr fontId="2"/>
  </si>
  <si>
    <t>530～775</t>
    <phoneticPr fontId="2"/>
  </si>
  <si>
    <t>770～1025</t>
    <phoneticPr fontId="2"/>
  </si>
  <si>
    <t>350～545</t>
    <phoneticPr fontId="2"/>
  </si>
  <si>
    <t>アルミ</t>
    <phoneticPr fontId="2"/>
  </si>
  <si>
    <t>エンドストッパー</t>
    <phoneticPr fontId="2"/>
  </si>
  <si>
    <t>ペコビーム</t>
    <phoneticPr fontId="2"/>
  </si>
  <si>
    <t>5.4m</t>
    <phoneticPr fontId="2"/>
  </si>
  <si>
    <t>7.2m</t>
    <phoneticPr fontId="2"/>
  </si>
  <si>
    <t>メッシュシート（灰）</t>
    <rPh sb="8" eb="9">
      <t>ハイ</t>
    </rPh>
    <phoneticPr fontId="2"/>
  </si>
  <si>
    <t>シートクランプ</t>
    <phoneticPr fontId="2"/>
  </si>
  <si>
    <t>40・20</t>
    <phoneticPr fontId="2"/>
  </si>
  <si>
    <t>0905</t>
    <phoneticPr fontId="2"/>
  </si>
  <si>
    <t>0902</t>
    <phoneticPr fontId="2"/>
  </si>
  <si>
    <t>0912</t>
    <phoneticPr fontId="2"/>
  </si>
  <si>
    <t>オートジョイント</t>
    <phoneticPr fontId="2"/>
  </si>
  <si>
    <t>160～200</t>
    <phoneticPr fontId="2"/>
  </si>
  <si>
    <t>200～240</t>
    <phoneticPr fontId="2"/>
  </si>
  <si>
    <t>240～320</t>
    <phoneticPr fontId="2"/>
  </si>
  <si>
    <t>280～400</t>
    <phoneticPr fontId="2"/>
  </si>
  <si>
    <t>320～480</t>
    <phoneticPr fontId="2"/>
  </si>
  <si>
    <t>480～670</t>
    <phoneticPr fontId="2"/>
  </si>
  <si>
    <t>860～1000</t>
    <phoneticPr fontId="2"/>
  </si>
  <si>
    <t>0.5ｍ</t>
    <phoneticPr fontId="2"/>
  </si>
  <si>
    <t>1.0ｍ</t>
    <phoneticPr fontId="2"/>
  </si>
  <si>
    <t>2.0ｍ</t>
    <phoneticPr fontId="2"/>
  </si>
  <si>
    <t>2.5ｍ</t>
    <phoneticPr fontId="2"/>
  </si>
  <si>
    <t>3.0ｍ</t>
    <phoneticPr fontId="2"/>
  </si>
  <si>
    <t>3.5ｍ</t>
    <phoneticPr fontId="2"/>
  </si>
  <si>
    <t>4.0ｍ</t>
    <phoneticPr fontId="2"/>
  </si>
  <si>
    <t>4.5ｍ</t>
    <phoneticPr fontId="2"/>
  </si>
  <si>
    <t>5.0ｍ</t>
    <phoneticPr fontId="2"/>
  </si>
  <si>
    <t>単管ジョイント</t>
    <rPh sb="0" eb="2">
      <t>タンカン</t>
    </rPh>
    <phoneticPr fontId="2"/>
  </si>
  <si>
    <t>（伸縮式）</t>
    <phoneticPr fontId="2"/>
  </si>
  <si>
    <t>W=500</t>
    <phoneticPr fontId="2"/>
  </si>
  <si>
    <t>W=240</t>
    <phoneticPr fontId="2"/>
  </si>
  <si>
    <t>4.0ｍ</t>
    <phoneticPr fontId="2"/>
  </si>
  <si>
    <t>2.0ｍ</t>
    <phoneticPr fontId="2"/>
  </si>
  <si>
    <t>1418～2300</t>
    <phoneticPr fontId="2"/>
  </si>
  <si>
    <t>300～500</t>
    <phoneticPr fontId="2"/>
  </si>
  <si>
    <t>0.5×6ｍ</t>
    <phoneticPr fontId="2"/>
  </si>
  <si>
    <t>スカイビームM</t>
    <phoneticPr fontId="2"/>
  </si>
  <si>
    <t>ステアガード</t>
    <phoneticPr fontId="2"/>
  </si>
  <si>
    <t>打込用単管ﾎﾟｰﾙ</t>
    <phoneticPr fontId="2"/>
  </si>
  <si>
    <t>結束糸（灰）</t>
    <rPh sb="0" eb="2">
      <t>ケッソク</t>
    </rPh>
    <rPh sb="2" eb="3">
      <t>イト</t>
    </rPh>
    <rPh sb="4" eb="5">
      <t>ハイ</t>
    </rPh>
    <phoneticPr fontId="2"/>
  </si>
  <si>
    <t>自在ステップ</t>
    <rPh sb="0" eb="2">
      <t>ジザイ</t>
    </rPh>
    <phoneticPr fontId="2"/>
  </si>
  <si>
    <t>ベランダステップ</t>
    <phoneticPr fontId="2"/>
  </si>
  <si>
    <t>兼用直交クランプ</t>
    <rPh sb="0" eb="2">
      <t>ケンヨウ</t>
    </rPh>
    <rPh sb="2" eb="3">
      <t>チョク</t>
    </rPh>
    <rPh sb="3" eb="4">
      <t>コウ</t>
    </rPh>
    <phoneticPr fontId="2"/>
  </si>
  <si>
    <t>兼用自在クランプ</t>
    <rPh sb="0" eb="2">
      <t>ケンヨウ</t>
    </rPh>
    <rPh sb="2" eb="4">
      <t>ジザイ</t>
    </rPh>
    <phoneticPr fontId="2"/>
  </si>
  <si>
    <t>連絡先（携帯電話など）</t>
    <rPh sb="6" eb="8">
      <t>デンワ</t>
    </rPh>
    <phoneticPr fontId="2"/>
  </si>
  <si>
    <t>拓新産業　行　（FAX 804-1823）</t>
    <phoneticPr fontId="2"/>
  </si>
  <si>
    <t>重量（Kg）</t>
    <rPh sb="0" eb="1">
      <t>シゲル</t>
    </rPh>
    <rPh sb="1" eb="2">
      <t>リョウ</t>
    </rPh>
    <phoneticPr fontId="2"/>
  </si>
  <si>
    <t>重量（Kg）</t>
    <rPh sb="0" eb="2">
      <t>ジュウリョウ</t>
    </rPh>
    <phoneticPr fontId="2"/>
  </si>
  <si>
    <t>単位重量　（Kg）</t>
    <rPh sb="0" eb="2">
      <t>タンイ</t>
    </rPh>
    <rPh sb="2" eb="4">
      <t>ジュウリョウ</t>
    </rPh>
    <phoneticPr fontId="2"/>
  </si>
  <si>
    <t>・ お客様による、この様式（エクセルデータ）の変更は、</t>
    <phoneticPr fontId="2"/>
  </si>
  <si>
    <t>　 受注ミスの原因となりますのでおやめください。</t>
    <phoneticPr fontId="2"/>
  </si>
  <si>
    <t>・上記以外の商品も揃えていますので、営業にご確認をお願いします。</t>
    <rPh sb="1" eb="3">
      <t>ジョウキ</t>
    </rPh>
    <rPh sb="3" eb="5">
      <t>イガイ</t>
    </rPh>
    <rPh sb="6" eb="8">
      <t>ショウヒン</t>
    </rPh>
    <rPh sb="9" eb="10">
      <t>ソロ</t>
    </rPh>
    <rPh sb="18" eb="20">
      <t>エイギョウ</t>
    </rPh>
    <rPh sb="22" eb="24">
      <t>カクニン</t>
    </rPh>
    <rPh sb="26" eb="27">
      <t>ネガ</t>
    </rPh>
    <phoneticPr fontId="2"/>
  </si>
  <si>
    <r>
      <t>※ 幅木として使用する場合は、</t>
    </r>
    <r>
      <rPr>
        <b/>
        <sz val="9"/>
        <color indexed="10"/>
        <rFont val="ＭＳ Ｐゴシック"/>
        <family val="3"/>
        <charset val="128"/>
      </rPr>
      <t>足場板</t>
    </r>
    <r>
      <rPr>
        <sz val="9"/>
        <rFont val="ＭＳ Ｐゴシック"/>
        <family val="3"/>
        <charset val="128"/>
      </rPr>
      <t>のご注文をお願いします。</t>
    </r>
    <rPh sb="2" eb="3">
      <t>ハバ</t>
    </rPh>
    <rPh sb="3" eb="4">
      <t>キ</t>
    </rPh>
    <rPh sb="7" eb="9">
      <t>シヨウ</t>
    </rPh>
    <rPh sb="11" eb="13">
      <t>バアイ</t>
    </rPh>
    <rPh sb="15" eb="17">
      <t>アシバ</t>
    </rPh>
    <rPh sb="17" eb="18">
      <t>イタ</t>
    </rPh>
    <rPh sb="20" eb="22">
      <t>チュウモン</t>
    </rPh>
    <rPh sb="24" eb="25">
      <t>ネガ</t>
    </rPh>
    <phoneticPr fontId="2"/>
  </si>
  <si>
    <t>跳上げブラケット</t>
    <phoneticPr fontId="2"/>
  </si>
  <si>
    <t>)スパン</t>
    <phoneticPr fontId="2"/>
  </si>
  <si>
    <t>)幅用</t>
    <rPh sb="1" eb="2">
      <t>ハバ</t>
    </rPh>
    <rPh sb="2" eb="3">
      <t>ヨウ</t>
    </rPh>
    <phoneticPr fontId="2"/>
  </si>
  <si>
    <t>梁　枠</t>
    <rPh sb="0" eb="1">
      <t>ハリ</t>
    </rPh>
    <rPh sb="2" eb="3">
      <t>ワク</t>
    </rPh>
    <phoneticPr fontId="2"/>
  </si>
  <si>
    <t>　(</t>
    <phoneticPr fontId="2"/>
  </si>
  <si>
    <t>□朝一（8時30分）　　□午前10時～午前12時　 □午後3時～午後5時</t>
    <rPh sb="1" eb="3">
      <t>アサイチ</t>
    </rPh>
    <rPh sb="5" eb="6">
      <t>ジ</t>
    </rPh>
    <rPh sb="8" eb="9">
      <t>フン</t>
    </rPh>
    <phoneticPr fontId="2"/>
  </si>
  <si>
    <t>□朝一～午前10時　 □午後1時～午後3時　　　□その他</t>
    <rPh sb="1" eb="2">
      <t>アサ</t>
    </rPh>
    <rPh sb="2" eb="3">
      <t>イチ</t>
    </rPh>
    <rPh sb="4" eb="6">
      <t>ゴゼン</t>
    </rPh>
    <rPh sb="8" eb="9">
      <t>ジ</t>
    </rPh>
    <phoneticPr fontId="2"/>
  </si>
  <si>
    <r>
      <t>階段 450巾</t>
    </r>
    <r>
      <rPr>
        <sz val="11"/>
        <rFont val="ＭＳ Ｐゴシック"/>
        <family val="3"/>
        <charset val="128"/>
      </rPr>
      <t xml:space="preserve"> ｱﾙﾐ </t>
    </r>
    <rPh sb="0" eb="2">
      <t>カイダン</t>
    </rPh>
    <rPh sb="6" eb="7">
      <t>ハバ</t>
    </rPh>
    <phoneticPr fontId="2"/>
  </si>
  <si>
    <t>ベースプレート</t>
    <phoneticPr fontId="2"/>
  </si>
  <si>
    <t xml:space="preserve">建　枠 </t>
    <rPh sb="0" eb="1">
      <t>ケン</t>
    </rPh>
    <rPh sb="2" eb="3">
      <t>ワク</t>
    </rPh>
    <phoneticPr fontId="2"/>
  </si>
  <si>
    <t xml:space="preserve">板付布板 </t>
    <rPh sb="0" eb="2">
      <t>イタヅケ</t>
    </rPh>
    <rPh sb="2" eb="3">
      <t>ヌノ</t>
    </rPh>
    <rPh sb="3" eb="4">
      <t>イタ</t>
    </rPh>
    <phoneticPr fontId="2"/>
  </si>
  <si>
    <t xml:space="preserve">補助布枠 </t>
    <rPh sb="0" eb="2">
      <t>ホジョ</t>
    </rPh>
    <rPh sb="2" eb="3">
      <t>ヌノ</t>
    </rPh>
    <rPh sb="3" eb="4">
      <t>ワク</t>
    </rPh>
    <phoneticPr fontId="2"/>
  </si>
  <si>
    <t xml:space="preserve">ブレース </t>
    <phoneticPr fontId="2"/>
  </si>
  <si>
    <t xml:space="preserve">下さん </t>
    <rPh sb="0" eb="1">
      <t>シタ</t>
    </rPh>
    <phoneticPr fontId="2"/>
  </si>
  <si>
    <t xml:space="preserve">先行手摺 </t>
    <rPh sb="0" eb="2">
      <t>センコウ</t>
    </rPh>
    <rPh sb="2" eb="4">
      <t>テス</t>
    </rPh>
    <phoneticPr fontId="2"/>
  </si>
  <si>
    <t>単管ポール　</t>
    <rPh sb="0" eb="2">
      <t>タンカン</t>
    </rPh>
    <phoneticPr fontId="2"/>
  </si>
  <si>
    <t>スキマ板　</t>
    <rPh sb="3" eb="4">
      <t>イタ</t>
    </rPh>
    <phoneticPr fontId="2"/>
  </si>
  <si>
    <t>スキマ板　</t>
    <phoneticPr fontId="2"/>
  </si>
  <si>
    <t>※数量はお早目にお願いします。</t>
    <rPh sb="1" eb="3">
      <t>スウリョウ</t>
    </rPh>
    <rPh sb="5" eb="7">
      <t>ハヤメ</t>
    </rPh>
    <rPh sb="9" eb="10">
      <t>ネガ</t>
    </rPh>
    <phoneticPr fontId="2"/>
  </si>
  <si>
    <r>
      <t>総重量 (</t>
    </r>
    <r>
      <rPr>
        <sz val="11"/>
        <rFont val="ＭＳ Ｐゴシック"/>
        <family val="3"/>
        <charset val="128"/>
      </rPr>
      <t>Kg)</t>
    </r>
    <rPh sb="0" eb="3">
      <t>ソウジュウリョウ</t>
    </rPh>
    <phoneticPr fontId="2"/>
  </si>
  <si>
    <t>トラック４ｔｕ（片道）</t>
    <rPh sb="8" eb="10">
      <t>カタミチ</t>
    </rPh>
    <phoneticPr fontId="2"/>
  </si>
  <si>
    <t>　　（　 本社 　・　 東部 　）</t>
    <phoneticPr fontId="2"/>
  </si>
  <si>
    <r>
      <t xml:space="preserve">・ </t>
    </r>
    <r>
      <rPr>
        <b/>
        <u/>
        <sz val="9"/>
        <color rgb="FFFF0000"/>
        <rFont val="ＭＳ Ｐゴシック"/>
        <family val="3"/>
        <charset val="128"/>
      </rPr>
      <t>毎月、第2土曜日は定休日</t>
    </r>
    <r>
      <rPr>
        <sz val="9"/>
        <color theme="1"/>
        <rFont val="ＭＳ Ｐゴシック"/>
        <family val="3"/>
        <charset val="128"/>
      </rPr>
      <t>となっていますので、ご協力お願いします。</t>
    </r>
    <rPh sb="2" eb="4">
      <t>マイツキ</t>
    </rPh>
    <rPh sb="5" eb="6">
      <t>ダイ</t>
    </rPh>
    <rPh sb="7" eb="10">
      <t>ドヨウビ</t>
    </rPh>
    <rPh sb="11" eb="14">
      <t>テイキュウビ</t>
    </rPh>
    <rPh sb="25" eb="27">
      <t>キョウリョク</t>
    </rPh>
    <rPh sb="28" eb="29">
      <t>ネガ</t>
    </rPh>
    <phoneticPr fontId="2"/>
  </si>
  <si>
    <r>
      <t>・ 配送予約は、</t>
    </r>
    <r>
      <rPr>
        <b/>
        <u/>
        <sz val="9"/>
        <color rgb="FFFF0000"/>
        <rFont val="ＭＳ Ｐゴシック"/>
        <family val="3"/>
        <charset val="128"/>
      </rPr>
      <t>3～4日前</t>
    </r>
    <r>
      <rPr>
        <sz val="9"/>
        <color theme="1"/>
        <rFont val="ＭＳ Ｐゴシック"/>
        <family val="3"/>
        <charset val="128"/>
      </rPr>
      <t>、機材の数量は</t>
    </r>
    <r>
      <rPr>
        <b/>
        <u/>
        <sz val="9"/>
        <color rgb="FFFF0000"/>
        <rFont val="ＭＳ Ｐゴシック"/>
        <family val="3"/>
        <charset val="128"/>
      </rPr>
      <t>2日前まで</t>
    </r>
    <r>
      <rPr>
        <sz val="9"/>
        <color theme="1"/>
        <rFont val="ＭＳ Ｐゴシック"/>
        <family val="3"/>
        <charset val="128"/>
      </rPr>
      <t>にはご連絡をお願いします。</t>
    </r>
    <rPh sb="2" eb="4">
      <t>ハイソウ</t>
    </rPh>
    <rPh sb="4" eb="6">
      <t>ヨヤク</t>
    </rPh>
    <rPh sb="11" eb="13">
      <t>ニチマエ</t>
    </rPh>
    <rPh sb="14" eb="16">
      <t>キザイ</t>
    </rPh>
    <rPh sb="17" eb="19">
      <t>スウリョウ</t>
    </rPh>
    <rPh sb="21" eb="23">
      <t>ニチマエ</t>
    </rPh>
    <rPh sb="28" eb="30">
      <t>レンラク</t>
    </rPh>
    <rPh sb="32" eb="33">
      <t>ネガ</t>
    </rPh>
    <phoneticPr fontId="2"/>
  </si>
  <si>
    <t>)</t>
    <phoneticPr fontId="2"/>
  </si>
  <si>
    <t>（</t>
    <phoneticPr fontId="2"/>
  </si>
  <si>
    <t>注 文 日</t>
    <rPh sb="0" eb="1">
      <t>チュウ</t>
    </rPh>
    <rPh sb="2" eb="3">
      <t>ブン</t>
    </rPh>
    <rPh sb="4" eb="5">
      <t>ビ</t>
    </rPh>
    <phoneticPr fontId="2"/>
  </si>
  <si>
    <t>月</t>
    <rPh sb="0" eb="1">
      <t>ガツ</t>
    </rPh>
    <phoneticPr fontId="2"/>
  </si>
  <si>
    <t>日</t>
    <rPh sb="0" eb="1">
      <t>ニチ</t>
    </rPh>
    <phoneticPr fontId="2"/>
  </si>
  <si>
    <t>様</t>
    <rPh sb="0" eb="1">
      <t>サマ</t>
    </rPh>
    <phoneticPr fontId="2"/>
  </si>
  <si>
    <r>
      <t>※ブラケットは</t>
    </r>
    <r>
      <rPr>
        <b/>
        <sz val="11"/>
        <color indexed="10"/>
        <rFont val="ＭＳ Ｐゴシック"/>
        <family val="3"/>
        <charset val="128"/>
      </rPr>
      <t>カプラー無・付</t>
    </r>
    <r>
      <rPr>
        <b/>
        <sz val="11"/>
        <color indexed="8"/>
        <rFont val="ＭＳ Ｐゴシック"/>
        <family val="3"/>
        <charset val="128"/>
      </rPr>
      <t>をご指定下さい。</t>
    </r>
    <rPh sb="11" eb="12">
      <t>ナシ</t>
    </rPh>
    <rPh sb="13" eb="14">
      <t>ツ</t>
    </rPh>
    <rPh sb="16" eb="18">
      <t>シテイ</t>
    </rPh>
    <rPh sb="18" eb="19">
      <t>クダ</t>
    </rPh>
    <phoneticPr fontId="2"/>
  </si>
  <si>
    <t>ブラケット35型</t>
    <phoneticPr fontId="2"/>
  </si>
  <si>
    <t>ブラケット57型</t>
    <phoneticPr fontId="2"/>
  </si>
  <si>
    <t>ブラケット1025型</t>
    <phoneticPr fontId="2"/>
  </si>
  <si>
    <t>先端カプラ</t>
    <rPh sb="0" eb="2">
      <t>センタン</t>
    </rPh>
    <phoneticPr fontId="2"/>
  </si>
  <si>
    <t>自動入力</t>
    <rPh sb="0" eb="2">
      <t>ジドウ</t>
    </rPh>
    <rPh sb="2" eb="4">
      <t>ニュウリョク</t>
    </rPh>
    <phoneticPr fontId="2"/>
  </si>
  <si>
    <t>↓カプラの有無</t>
    <rPh sb="5" eb="7">
      <t>ウム</t>
    </rPh>
    <phoneticPr fontId="2"/>
  </si>
  <si>
    <t>ステージ</t>
    <phoneticPr fontId="2"/>
  </si>
  <si>
    <t>ステージ</t>
    <phoneticPr fontId="2"/>
  </si>
  <si>
    <t>壁つなぎ A-200</t>
    <rPh sb="0" eb="1">
      <t>カベ</t>
    </rPh>
    <phoneticPr fontId="2"/>
  </si>
  <si>
    <t>壁つなぎ A-160</t>
    <rPh sb="0" eb="1">
      <t>カベ</t>
    </rPh>
    <phoneticPr fontId="2"/>
  </si>
  <si>
    <t>壁つなぎ A-300</t>
    <rPh sb="0" eb="1">
      <t>カベ</t>
    </rPh>
    <phoneticPr fontId="2"/>
  </si>
  <si>
    <t>壁つなぎ A-350</t>
    <rPh sb="0" eb="1">
      <t>カベ</t>
    </rPh>
    <phoneticPr fontId="2"/>
  </si>
  <si>
    <t>壁つなぎ A-400</t>
    <rPh sb="0" eb="1">
      <t>カベ</t>
    </rPh>
    <phoneticPr fontId="2"/>
  </si>
  <si>
    <t>壁つなぎ A-600</t>
    <rPh sb="0" eb="1">
      <t>カベ</t>
    </rPh>
    <phoneticPr fontId="2"/>
  </si>
  <si>
    <t>壁つなぎ A-1000</t>
    <rPh sb="0" eb="1">
      <t>カベ</t>
    </rPh>
    <phoneticPr fontId="2"/>
  </si>
  <si>
    <t>ジャッキベース</t>
    <phoneticPr fontId="2"/>
  </si>
  <si>
    <t>列</t>
    <rPh sb="0" eb="1">
      <t>レツ</t>
    </rPh>
    <phoneticPr fontId="2"/>
  </si>
  <si>
    <t>階段手摺ステアレール</t>
    <rPh sb="0" eb="2">
      <t>カイダン</t>
    </rPh>
    <rPh sb="2" eb="3">
      <t>テ</t>
    </rPh>
    <rPh sb="3" eb="4">
      <t>ス</t>
    </rPh>
    <phoneticPr fontId="2"/>
  </si>
  <si>
    <t>壁つなぎ A-800</t>
  </si>
  <si>
    <t>開口部</t>
    <rPh sb="0" eb="3">
      <t>カイコウブ</t>
    </rPh>
    <phoneticPr fontId="2"/>
  </si>
  <si>
    <t>(方杖・隅梁受け含む）</t>
    <rPh sb="1" eb="2">
      <t>カタ</t>
    </rPh>
    <rPh sb="2" eb="3">
      <t>ツエ</t>
    </rPh>
    <rPh sb="4" eb="5">
      <t>スミ</t>
    </rPh>
    <rPh sb="5" eb="6">
      <t>ハリ</t>
    </rPh>
    <rPh sb="6" eb="7">
      <t>ウ</t>
    </rPh>
    <rPh sb="8" eb="9">
      <t>フク</t>
    </rPh>
    <phoneticPr fontId="2"/>
  </si>
  <si>
    <r>
      <t>↓※梁枠梁渡しの</t>
    </r>
    <r>
      <rPr>
        <b/>
        <sz val="10"/>
        <color rgb="FFFF0000"/>
        <rFont val="ＭＳ Ｐゴシック"/>
        <family val="3"/>
        <charset val="128"/>
      </rPr>
      <t>サイズ</t>
    </r>
    <r>
      <rPr>
        <b/>
        <sz val="10"/>
        <rFont val="ＭＳ Ｐゴシック"/>
        <family val="3"/>
        <charset val="128"/>
      </rPr>
      <t>と開口部の</t>
    </r>
    <r>
      <rPr>
        <b/>
        <sz val="10"/>
        <color rgb="FFFF0000"/>
        <rFont val="ＭＳ Ｐゴシック"/>
        <family val="3"/>
        <charset val="128"/>
      </rPr>
      <t>数</t>
    </r>
    <r>
      <rPr>
        <b/>
        <sz val="10"/>
        <rFont val="ＭＳ Ｐゴシック"/>
        <family val="3"/>
        <charset val="128"/>
      </rPr>
      <t>を記載ください</t>
    </r>
    <rPh sb="2" eb="3">
      <t>ハリ</t>
    </rPh>
    <rPh sb="3" eb="4">
      <t>ワク</t>
    </rPh>
    <rPh sb="4" eb="5">
      <t>ハリ</t>
    </rPh>
    <rPh sb="5" eb="6">
      <t>ワタ</t>
    </rPh>
    <rPh sb="18" eb="20">
      <t>キサイ</t>
    </rPh>
    <phoneticPr fontId="2"/>
  </si>
  <si>
    <t>ロングジャッキベース</t>
    <phoneticPr fontId="2"/>
  </si>
  <si>
    <t>0.3ｍ</t>
    <phoneticPr fontId="2"/>
  </si>
  <si>
    <t>敷板　【販売】</t>
    <rPh sb="0" eb="2">
      <t>シキイタ</t>
    </rPh>
    <rPh sb="4" eb="6">
      <t>ハンバイ</t>
    </rPh>
    <phoneticPr fontId="2"/>
  </si>
  <si>
    <t>670～860</t>
    <phoneticPr fontId="2"/>
  </si>
  <si>
    <t>カ所</t>
    <rPh sb="1" eb="2">
      <t>ジョ</t>
    </rPh>
    <phoneticPr fontId="2"/>
  </si>
  <si>
    <t>H31年6月28日様式更新</t>
    <rPh sb="3" eb="4">
      <t>ネン</t>
    </rPh>
    <rPh sb="5" eb="6">
      <t>ガツ</t>
    </rPh>
    <rPh sb="8" eb="9">
      <t>ニチ</t>
    </rPh>
    <rPh sb="9" eb="11">
      <t>ヨウシキ</t>
    </rPh>
    <rPh sb="11" eb="13">
      <t>コウシン</t>
    </rPh>
    <phoneticPr fontId="2"/>
  </si>
  <si>
    <t>1.5ｍ</t>
    <phoneticPr fontId="2"/>
  </si>
  <si>
    <t>販売</t>
    <rPh sb="0" eb="2">
      <t>ハンバイ</t>
    </rPh>
    <phoneticPr fontId="2"/>
  </si>
  <si>
    <t>現場名</t>
    <rPh sb="0" eb="2">
      <t>ゲンバ</t>
    </rPh>
    <rPh sb="2" eb="3">
      <t>メイ</t>
    </rPh>
    <phoneticPr fontId="2"/>
  </si>
  <si>
    <t>①</t>
    <phoneticPr fontId="2"/>
  </si>
  <si>
    <t>②</t>
    <phoneticPr fontId="2"/>
  </si>
  <si>
    <t>③</t>
    <phoneticPr fontId="2"/>
  </si>
  <si>
    <t>④</t>
    <phoneticPr fontId="2"/>
  </si>
  <si>
    <t>⑤</t>
    <phoneticPr fontId="2"/>
  </si>
  <si>
    <t>合計スパン数</t>
    <rPh sb="0" eb="2">
      <t>ゴウケイ</t>
    </rPh>
    <rPh sb="5" eb="6">
      <t>スウ</t>
    </rPh>
    <phoneticPr fontId="2"/>
  </si>
  <si>
    <t>スパン</t>
    <phoneticPr fontId="2"/>
  </si>
  <si>
    <t>●</t>
    <phoneticPr fontId="2"/>
  </si>
  <si>
    <t>受金具</t>
    <rPh sb="0" eb="1">
      <t>ウケ</t>
    </rPh>
    <rPh sb="1" eb="3">
      <t>カナグ</t>
    </rPh>
    <phoneticPr fontId="2"/>
  </si>
  <si>
    <t>▲</t>
    <phoneticPr fontId="2"/>
  </si>
  <si>
    <t>妻側専用部材</t>
    <rPh sb="0" eb="1">
      <t>ツマ</t>
    </rPh>
    <rPh sb="1" eb="2">
      <t>ガワ</t>
    </rPh>
    <rPh sb="2" eb="4">
      <t>センヨウ</t>
    </rPh>
    <rPh sb="4" eb="5">
      <t>ブ</t>
    </rPh>
    <rPh sb="5" eb="6">
      <t>ザイ</t>
    </rPh>
    <phoneticPr fontId="2"/>
  </si>
  <si>
    <t>■</t>
    <phoneticPr fontId="2"/>
  </si>
  <si>
    <t>コーナー</t>
    <phoneticPr fontId="2"/>
  </si>
  <si>
    <t>品名</t>
    <rPh sb="0" eb="2">
      <t>ヒンメイ</t>
    </rPh>
    <phoneticPr fontId="2"/>
  </si>
  <si>
    <t>ピッチ</t>
    <phoneticPr fontId="2"/>
  </si>
  <si>
    <t>重量</t>
    <rPh sb="0" eb="2">
      <t>ジュウリョウ</t>
    </rPh>
    <phoneticPr fontId="2"/>
  </si>
  <si>
    <t>品番</t>
    <rPh sb="0" eb="2">
      <t>ヒンバン</t>
    </rPh>
    <phoneticPr fontId="2"/>
  </si>
  <si>
    <t>直線部</t>
    <rPh sb="0" eb="2">
      <t>チョクセン</t>
    </rPh>
    <rPh sb="2" eb="3">
      <t>ブ</t>
    </rPh>
    <phoneticPr fontId="2"/>
  </si>
  <si>
    <t>計</t>
    <rPh sb="0" eb="1">
      <t>ケイ</t>
    </rPh>
    <phoneticPr fontId="2"/>
  </si>
  <si>
    <t>重量合計（KG)</t>
    <rPh sb="0" eb="2">
      <t>ジュウリョウ</t>
    </rPh>
    <rPh sb="2" eb="4">
      <t>ゴウケイ</t>
    </rPh>
    <phoneticPr fontId="2"/>
  </si>
  <si>
    <t>フレーム　左</t>
    <rPh sb="5" eb="6">
      <t>ヒダリ</t>
    </rPh>
    <phoneticPr fontId="2"/>
  </si>
  <si>
    <t>ALA1LSN</t>
    <phoneticPr fontId="2"/>
  </si>
  <si>
    <t>フレーム　右</t>
    <rPh sb="5" eb="6">
      <t>ミギ</t>
    </rPh>
    <phoneticPr fontId="2"/>
  </si>
  <si>
    <t>ALA2RSN</t>
    <phoneticPr fontId="2"/>
  </si>
  <si>
    <t>万能板受（上）</t>
    <rPh sb="0" eb="2">
      <t>バンノウ</t>
    </rPh>
    <rPh sb="2" eb="3">
      <t>バン</t>
    </rPh>
    <rPh sb="3" eb="4">
      <t>ウ</t>
    </rPh>
    <rPh sb="5" eb="6">
      <t>ウエ</t>
    </rPh>
    <phoneticPr fontId="2"/>
  </si>
  <si>
    <t>ALAM318A</t>
    <phoneticPr fontId="2"/>
  </si>
  <si>
    <t>ALAM315A</t>
    <phoneticPr fontId="2"/>
  </si>
  <si>
    <t>ALAM312A</t>
    <phoneticPr fontId="2"/>
  </si>
  <si>
    <t>ALAM309A</t>
    <phoneticPr fontId="2"/>
  </si>
  <si>
    <t>ALAM306A</t>
    <phoneticPr fontId="2"/>
  </si>
  <si>
    <t>万能板受（下）</t>
    <rPh sb="0" eb="2">
      <t>バンノウ</t>
    </rPh>
    <rPh sb="2" eb="3">
      <t>バン</t>
    </rPh>
    <rPh sb="3" eb="4">
      <t>ウ</t>
    </rPh>
    <rPh sb="5" eb="6">
      <t>シタ</t>
    </rPh>
    <phoneticPr fontId="2"/>
  </si>
  <si>
    <t>ALAM418M</t>
    <phoneticPr fontId="2"/>
  </si>
  <si>
    <t>ALAM415M</t>
    <phoneticPr fontId="2"/>
  </si>
  <si>
    <t>ALAM412M</t>
    <phoneticPr fontId="2"/>
  </si>
  <si>
    <t>ALAM409M</t>
    <phoneticPr fontId="2"/>
  </si>
  <si>
    <t>ALAM406M</t>
    <phoneticPr fontId="2"/>
  </si>
  <si>
    <t>万能板押え</t>
    <rPh sb="0" eb="2">
      <t>バンノウ</t>
    </rPh>
    <rPh sb="2" eb="3">
      <t>バン</t>
    </rPh>
    <rPh sb="3" eb="4">
      <t>オサ</t>
    </rPh>
    <phoneticPr fontId="2"/>
  </si>
  <si>
    <t>ALAM518B</t>
    <phoneticPr fontId="2"/>
  </si>
  <si>
    <t>ALAM515B</t>
    <phoneticPr fontId="2"/>
  </si>
  <si>
    <t>ALAM512B</t>
    <phoneticPr fontId="2"/>
  </si>
  <si>
    <t>ALAM509B</t>
    <phoneticPr fontId="2"/>
  </si>
  <si>
    <t>ALAM506B</t>
    <phoneticPr fontId="2"/>
  </si>
  <si>
    <t>フレ止め</t>
    <rPh sb="2" eb="3">
      <t>ド</t>
    </rPh>
    <phoneticPr fontId="2"/>
  </si>
  <si>
    <t>ALAM618A</t>
    <phoneticPr fontId="2"/>
  </si>
  <si>
    <t>ALAM615A</t>
    <phoneticPr fontId="2"/>
  </si>
  <si>
    <t>ALAM612A</t>
    <phoneticPr fontId="2"/>
  </si>
  <si>
    <t>ALAM609A</t>
    <phoneticPr fontId="2"/>
  </si>
  <si>
    <t>ALAM606A</t>
    <phoneticPr fontId="2"/>
  </si>
  <si>
    <t>ALA7NＳ</t>
    <phoneticPr fontId="2"/>
  </si>
  <si>
    <t>FRP製万能板</t>
    <rPh sb="3" eb="4">
      <t>セイ</t>
    </rPh>
    <rPh sb="4" eb="7">
      <t>バンノウバン</t>
    </rPh>
    <phoneticPr fontId="2"/>
  </si>
  <si>
    <t>ALAF1A_S</t>
    <phoneticPr fontId="2"/>
  </si>
  <si>
    <t>コーナー部</t>
    <rPh sb="4" eb="5">
      <t>ブ</t>
    </rPh>
    <phoneticPr fontId="2"/>
  </si>
  <si>
    <t>サイドフレーム左</t>
    <rPh sb="7" eb="8">
      <t>ヒダリ</t>
    </rPh>
    <phoneticPr fontId="2"/>
  </si>
  <si>
    <t>ALAC1LM N</t>
    <phoneticPr fontId="2"/>
  </si>
  <si>
    <t>サイドフレーム右</t>
    <rPh sb="7" eb="8">
      <t>ミギ</t>
    </rPh>
    <phoneticPr fontId="2"/>
  </si>
  <si>
    <t>ALAC2RM N</t>
    <phoneticPr fontId="2"/>
  </si>
  <si>
    <t>センターフレーム</t>
    <phoneticPr fontId="2"/>
  </si>
  <si>
    <t>ALAC3SN</t>
    <phoneticPr fontId="2"/>
  </si>
  <si>
    <t>万能板押さえ（上）</t>
    <rPh sb="0" eb="2">
      <t>バンノウ</t>
    </rPh>
    <rPh sb="2" eb="3">
      <t>バン</t>
    </rPh>
    <rPh sb="3" eb="4">
      <t>オ</t>
    </rPh>
    <rPh sb="7" eb="8">
      <t>ウエ</t>
    </rPh>
    <phoneticPr fontId="2"/>
  </si>
  <si>
    <t>ALAC4N</t>
    <phoneticPr fontId="2"/>
  </si>
  <si>
    <t>フレ止め（A)</t>
    <rPh sb="2" eb="3">
      <t>ド</t>
    </rPh>
    <phoneticPr fontId="2"/>
  </si>
  <si>
    <t>ALAC5A</t>
    <phoneticPr fontId="2"/>
  </si>
  <si>
    <t>フレ止め（B)</t>
    <rPh sb="2" eb="3">
      <t>ド</t>
    </rPh>
    <phoneticPr fontId="2"/>
  </si>
  <si>
    <t>ALAC6A</t>
    <phoneticPr fontId="2"/>
  </si>
  <si>
    <t>隅フレーム受金具</t>
    <rPh sb="0" eb="1">
      <t>スミ</t>
    </rPh>
    <rPh sb="5" eb="6">
      <t>ウケ</t>
    </rPh>
    <rPh sb="6" eb="8">
      <t>カナグ</t>
    </rPh>
    <phoneticPr fontId="2"/>
  </si>
  <si>
    <t>ALAC7N</t>
    <phoneticPr fontId="2"/>
  </si>
  <si>
    <t>FRP製万能板　小</t>
    <rPh sb="3" eb="4">
      <t>セイ</t>
    </rPh>
    <rPh sb="4" eb="7">
      <t>バンノウバン</t>
    </rPh>
    <rPh sb="8" eb="9">
      <t>ショウ</t>
    </rPh>
    <phoneticPr fontId="2"/>
  </si>
  <si>
    <t>ALAF21_S</t>
    <phoneticPr fontId="2"/>
  </si>
  <si>
    <t>FRP製万能板　中</t>
    <rPh sb="3" eb="4">
      <t>セイ</t>
    </rPh>
    <rPh sb="4" eb="7">
      <t>バンノウバン</t>
    </rPh>
    <rPh sb="8" eb="9">
      <t>チュウ</t>
    </rPh>
    <phoneticPr fontId="2"/>
  </si>
  <si>
    <t>ALAF22_S</t>
    <phoneticPr fontId="2"/>
  </si>
  <si>
    <t>FRP製万能板　大</t>
    <rPh sb="3" eb="4">
      <t>セイ</t>
    </rPh>
    <rPh sb="4" eb="7">
      <t>バンノウバン</t>
    </rPh>
    <rPh sb="8" eb="9">
      <t>ダイ</t>
    </rPh>
    <phoneticPr fontId="2"/>
  </si>
  <si>
    <t>ALAF23_S</t>
    <phoneticPr fontId="2"/>
  </si>
  <si>
    <t>妻側専用金具</t>
    <rPh sb="0" eb="1">
      <t>ツマ</t>
    </rPh>
    <rPh sb="1" eb="2">
      <t>ガワ</t>
    </rPh>
    <rPh sb="2" eb="4">
      <t>センヨウ</t>
    </rPh>
    <rPh sb="4" eb="6">
      <t>カナグ</t>
    </rPh>
    <phoneticPr fontId="2"/>
  </si>
  <si>
    <t>妻側フレーム受金具</t>
    <rPh sb="0" eb="1">
      <t>ツマ</t>
    </rPh>
    <rPh sb="1" eb="2">
      <t>ガワ</t>
    </rPh>
    <rPh sb="6" eb="7">
      <t>ウケ</t>
    </rPh>
    <rPh sb="7" eb="9">
      <t>カナグ</t>
    </rPh>
    <phoneticPr fontId="2"/>
  </si>
  <si>
    <t>ALA7TＮS</t>
    <phoneticPr fontId="2"/>
  </si>
  <si>
    <t>引上げロープ</t>
    <rPh sb="0" eb="2">
      <t>ヒキア</t>
    </rPh>
    <phoneticPr fontId="2"/>
  </si>
  <si>
    <t>お得意先名</t>
    <rPh sb="1" eb="4">
      <t>トクイサキ</t>
    </rPh>
    <rPh sb="4" eb="5">
      <t>メイ</t>
    </rPh>
    <phoneticPr fontId="2"/>
  </si>
  <si>
    <t>ご注文者氏名</t>
    <rPh sb="1" eb="3">
      <t>チュウモン</t>
    </rPh>
    <rPh sb="3" eb="4">
      <t>シャ</t>
    </rPh>
    <rPh sb="4" eb="6">
      <t>シメイ</t>
    </rPh>
    <phoneticPr fontId="2"/>
  </si>
  <si>
    <t>納入希望日時</t>
  </si>
  <si>
    <t>納入便</t>
  </si>
  <si>
    <t>□</t>
    <phoneticPr fontId="2"/>
  </si>
  <si>
    <t>拓新便で納入希望　</t>
    <phoneticPr fontId="2"/>
  </si>
  <si>
    <t>フレーム受金具</t>
    <rPh sb="4" eb="5">
      <t>ウケ</t>
    </rPh>
    <rPh sb="5" eb="7">
      <t>カナグ</t>
    </rPh>
    <phoneticPr fontId="2"/>
  </si>
  <si>
    <t>販売</t>
    <rPh sb="0" eb="2">
      <t>ハンバイ</t>
    </rPh>
    <phoneticPr fontId="2"/>
  </si>
  <si>
    <t>入力例1でも2でも数量は変わりません。</t>
    <rPh sb="0" eb="2">
      <t>ニュウリョク</t>
    </rPh>
    <rPh sb="2" eb="3">
      <t>レイ</t>
    </rPh>
    <rPh sb="9" eb="11">
      <t>スウリョウ</t>
    </rPh>
    <rPh sb="12" eb="13">
      <t>カ</t>
    </rPh>
    <phoneticPr fontId="2"/>
  </si>
  <si>
    <t>使いやすい方法で入力してください</t>
    <rPh sb="0" eb="1">
      <t>ツカ</t>
    </rPh>
    <rPh sb="5" eb="7">
      <t>ホウホウ</t>
    </rPh>
    <rPh sb="8" eb="10">
      <t>ニュウリョク</t>
    </rPh>
    <phoneticPr fontId="2"/>
  </si>
  <si>
    <t>2021年4月22日様式更新</t>
    <rPh sb="4" eb="5">
      <t>ネン</t>
    </rPh>
    <rPh sb="6" eb="7">
      <t>ガツ</t>
    </rPh>
    <phoneticPr fontId="2"/>
  </si>
  <si>
    <t>※数量はお早目にお願いします。</t>
  </si>
  <si>
    <t>2021年4月22日様式更新</t>
    <rPh sb="4" eb="5">
      <t>ネン</t>
    </rPh>
    <rPh sb="6" eb="7">
      <t>ガツ</t>
    </rPh>
    <rPh sb="9" eb="10">
      <t>ニチ</t>
    </rPh>
    <rPh sb="10" eb="12">
      <t>ヨウシキ</t>
    </rPh>
    <rPh sb="12" eb="14">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</si>
</sst>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_ "/>
    <numFmt numFmtId="178" formatCode="0_);[Red]\(0\)"/>
    <numFmt numFmtId="179" formatCode="0.0_ "/>
    <numFmt numFmtId="180"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color indexed="9"/>
      <name val="ＭＳ Ｐゴシック"/>
      <family val="3"/>
      <charset val="128"/>
    </font>
    <font>
      <sz val="11"/>
      <color indexed="9"/>
      <name val="ＭＳ Ｐゴシック"/>
      <family val="3"/>
      <charset val="128"/>
    </font>
    <font>
      <sz val="10"/>
      <color indexed="9"/>
      <name val="ＭＳ Ｐゴシック"/>
      <family val="3"/>
      <charset val="128"/>
    </font>
    <font>
      <b/>
      <sz val="9"/>
      <color indexed="10"/>
      <name val="ＭＳ Ｐゴシック"/>
      <family val="3"/>
      <charset val="128"/>
    </font>
    <font>
      <b/>
      <sz val="11"/>
      <color indexed="10"/>
      <name val="ＭＳ Ｐゴシック"/>
      <family val="3"/>
      <charset val="128"/>
    </font>
    <font>
      <b/>
      <sz val="11"/>
      <color indexed="8"/>
      <name val="ＭＳ Ｐゴシック"/>
      <family val="3"/>
      <charset val="128"/>
    </font>
    <font>
      <b/>
      <sz val="10"/>
      <name val="ＭＳ Ｐゴシック"/>
      <family val="3"/>
      <charset val="128"/>
    </font>
    <font>
      <b/>
      <sz val="11"/>
      <color theme="1"/>
      <name val="ＭＳ Ｐゴシック"/>
      <family val="3"/>
      <charset val="128"/>
    </font>
    <font>
      <sz val="11"/>
      <color theme="0"/>
      <name val="ＭＳ Ｐゴシック"/>
      <family val="3"/>
      <charset val="128"/>
    </font>
    <font>
      <sz val="11"/>
      <color theme="1"/>
      <name val="ＭＳ Ｐゴシック"/>
      <family val="3"/>
      <charset val="128"/>
    </font>
    <font>
      <sz val="9"/>
      <color theme="1"/>
      <name val="ＭＳ Ｐゴシック"/>
      <family val="3"/>
      <charset val="128"/>
    </font>
    <font>
      <b/>
      <sz val="14"/>
      <color rgb="FFFF0000"/>
      <name val="ＭＳ Ｐゴシック"/>
      <family val="3"/>
      <charset val="128"/>
    </font>
    <font>
      <sz val="9"/>
      <color rgb="FF0070C0"/>
      <name val="ＭＳ Ｐゴシック"/>
      <family val="3"/>
      <charset val="128"/>
    </font>
    <font>
      <sz val="11"/>
      <color rgb="FF0070C0"/>
      <name val="ＭＳ Ｐゴシック"/>
      <family val="3"/>
      <charset val="128"/>
    </font>
    <font>
      <sz val="10.5"/>
      <name val="ＭＳ Ｐゴシック"/>
      <family val="3"/>
      <charset val="128"/>
    </font>
    <font>
      <b/>
      <u/>
      <sz val="9"/>
      <color rgb="FFFF0000"/>
      <name val="ＭＳ Ｐゴシック"/>
      <family val="3"/>
      <charset val="128"/>
    </font>
    <font>
      <b/>
      <sz val="9"/>
      <color indexed="81"/>
      <name val="ＭＳ Ｐゴシック"/>
      <family val="3"/>
      <charset val="128"/>
    </font>
    <font>
      <sz val="9"/>
      <color indexed="81"/>
      <name val="ＭＳ Ｐゴシック"/>
      <family val="3"/>
      <charset val="128"/>
    </font>
    <font>
      <b/>
      <sz val="14"/>
      <name val="ＭＳ Ｐゴシック"/>
      <family val="3"/>
      <charset val="128"/>
    </font>
    <font>
      <b/>
      <sz val="9"/>
      <name val="ＭＳ Ｐゴシック"/>
      <family val="3"/>
      <charset val="128"/>
    </font>
    <font>
      <b/>
      <sz val="10"/>
      <color rgb="FFFF0000"/>
      <name val="ＭＳ Ｐゴシック"/>
      <family val="3"/>
      <charset val="128"/>
    </font>
    <font>
      <b/>
      <sz val="11"/>
      <name val="ＭＳ Ｐゴシック"/>
      <family val="3"/>
      <charset val="128"/>
    </font>
    <font>
      <b/>
      <sz val="11"/>
      <color rgb="FFFF0000"/>
      <name val="ＭＳ Ｐゴシック"/>
      <family val="3"/>
      <charset val="128"/>
    </font>
    <font>
      <b/>
      <sz val="11"/>
      <color rgb="FF00B050"/>
      <name val="ＭＳ Ｐゴシック"/>
      <family val="3"/>
      <charset val="128"/>
    </font>
    <font>
      <b/>
      <sz val="11"/>
      <color rgb="FF0070C0"/>
      <name val="ＭＳ Ｐゴシック"/>
      <family val="3"/>
      <charset val="128"/>
    </font>
    <font>
      <sz val="11"/>
      <color rgb="FFFF0000"/>
      <name val="ＭＳ Ｐゴシック"/>
      <family val="3"/>
      <charset val="128"/>
    </font>
    <font>
      <b/>
      <sz val="11"/>
      <name val="ＭＳ Ｐ明朝"/>
      <family val="1"/>
      <charset val="128"/>
    </font>
    <font>
      <sz val="11"/>
      <color rgb="FF00B050"/>
      <name val="ＭＳ Ｐゴシック"/>
      <family val="3"/>
      <charset val="128"/>
    </font>
    <font>
      <sz val="11"/>
      <color rgb="FF002060"/>
      <name val="ＭＳ Ｐゴシック"/>
      <family val="3"/>
      <charset val="128"/>
    </font>
    <font>
      <b/>
      <sz val="14"/>
      <color rgb="FF002060"/>
      <name val="ＭＳ Ｐゴシック"/>
      <family val="3"/>
      <charset val="128"/>
    </font>
  </fonts>
  <fills count="5">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s>
  <borders count="201">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left style="hair">
        <color indexed="64"/>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bottom style="thin">
        <color indexed="64"/>
      </bottom>
      <diagonal/>
    </border>
    <border diagonalUp="1">
      <left style="medium">
        <color indexed="64"/>
      </left>
      <right style="hair">
        <color indexed="64"/>
      </right>
      <top style="thin">
        <color indexed="64"/>
      </top>
      <bottom/>
      <diagonal style="thin">
        <color indexed="64"/>
      </diagonal>
    </border>
    <border>
      <left/>
      <right style="medium">
        <color indexed="64"/>
      </right>
      <top style="hair">
        <color indexed="64"/>
      </top>
      <bottom style="thin">
        <color indexed="64"/>
      </bottom>
      <diagonal/>
    </border>
    <border>
      <left/>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hair">
        <color indexed="64"/>
      </top>
      <bottom style="medium">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theme="1"/>
      </right>
      <top style="thin">
        <color indexed="64"/>
      </top>
      <bottom style="hair">
        <color indexed="64"/>
      </bottom>
      <diagonal/>
    </border>
    <border>
      <left/>
      <right style="medium">
        <color theme="1"/>
      </right>
      <top/>
      <bottom/>
      <diagonal/>
    </border>
    <border>
      <left/>
      <right style="medium">
        <color theme="1"/>
      </right>
      <top style="thin">
        <color indexed="64"/>
      </top>
      <bottom style="thin">
        <color indexed="64"/>
      </bottom>
      <diagonal/>
    </border>
    <border>
      <left/>
      <right style="medium">
        <color theme="1"/>
      </right>
      <top style="hair">
        <color indexed="64"/>
      </top>
      <bottom style="thin">
        <color indexed="64"/>
      </bottom>
      <diagonal/>
    </border>
    <border>
      <left/>
      <right style="medium">
        <color theme="1"/>
      </right>
      <top style="medium">
        <color indexed="64"/>
      </top>
      <bottom style="medium">
        <color indexed="64"/>
      </bottom>
      <diagonal/>
    </border>
    <border>
      <left/>
      <right style="medium">
        <color indexed="64"/>
      </right>
      <top/>
      <bottom style="hair">
        <color indexed="64"/>
      </bottom>
      <diagonal/>
    </border>
    <border>
      <left/>
      <right style="medium">
        <color theme="1"/>
      </right>
      <top style="hair">
        <color indexed="64"/>
      </top>
      <bottom style="hair">
        <color indexed="64"/>
      </bottom>
      <diagonal/>
    </border>
    <border>
      <left/>
      <right style="medium">
        <color theme="1"/>
      </right>
      <top/>
      <bottom style="hair">
        <color indexed="64"/>
      </bottom>
      <diagonal/>
    </border>
    <border>
      <left/>
      <right style="medium">
        <color theme="1"/>
      </right>
      <top/>
      <bottom style="thin">
        <color indexed="64"/>
      </bottom>
      <diagonal/>
    </border>
    <border>
      <left/>
      <right style="medium">
        <color theme="1"/>
      </right>
      <top style="thin">
        <color indexed="64"/>
      </top>
      <bottom/>
      <diagonal/>
    </border>
    <border>
      <left/>
      <right style="medium">
        <color theme="1"/>
      </right>
      <top style="hair">
        <color indexed="64"/>
      </top>
      <bottom style="medium">
        <color indexed="64"/>
      </bottom>
      <diagonal/>
    </border>
    <border>
      <left/>
      <right style="medium">
        <color theme="1"/>
      </right>
      <top style="medium">
        <color indexed="64"/>
      </top>
      <bottom style="hair">
        <color indexed="64"/>
      </bottom>
      <diagonal/>
    </border>
    <border>
      <left/>
      <right style="medium">
        <color theme="1"/>
      </right>
      <top style="medium">
        <color indexed="64"/>
      </top>
      <bottom/>
      <diagonal/>
    </border>
    <border>
      <left/>
      <right style="medium">
        <color theme="1"/>
      </right>
      <top/>
      <bottom style="medium">
        <color indexed="64"/>
      </bottom>
      <diagonal/>
    </border>
    <border>
      <left/>
      <right style="medium">
        <color indexed="64"/>
      </right>
      <top style="hair">
        <color indexed="64"/>
      </top>
      <bottom/>
      <diagonal/>
    </border>
    <border>
      <left style="hair">
        <color indexed="64"/>
      </left>
      <right/>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right style="hair">
        <color indexed="64"/>
      </right>
      <top style="hair">
        <color indexed="64"/>
      </top>
      <bottom/>
      <diagonal/>
    </border>
    <border diagonalUp="1">
      <left style="thick">
        <color indexed="64"/>
      </left>
      <right style="hair">
        <color indexed="64"/>
      </right>
      <top style="thick">
        <color indexed="64"/>
      </top>
      <bottom style="hair">
        <color indexed="64"/>
      </bottom>
      <diagonal style="thin">
        <color indexed="64"/>
      </diagonal>
    </border>
    <border diagonalUp="1">
      <left style="hair">
        <color indexed="64"/>
      </left>
      <right/>
      <top style="thick">
        <color indexed="64"/>
      </top>
      <bottom style="hair">
        <color indexed="64"/>
      </bottom>
      <diagonal style="hair">
        <color indexed="64"/>
      </diagonal>
    </border>
    <border diagonalUp="1">
      <left/>
      <right style="thin">
        <color indexed="64"/>
      </right>
      <top style="thick">
        <color indexed="64"/>
      </top>
      <bottom style="hair">
        <color indexed="64"/>
      </bottom>
      <diagonal style="hair">
        <color indexed="64"/>
      </diagonal>
    </border>
    <border diagonalUp="1">
      <left style="thick">
        <color indexed="64"/>
      </left>
      <right style="hair">
        <color indexed="64"/>
      </right>
      <top style="hair">
        <color indexed="64"/>
      </top>
      <bottom style="hair">
        <color indexed="64"/>
      </bottom>
      <diagonal style="thin">
        <color indexed="64"/>
      </diagonal>
    </border>
    <border>
      <left style="hair">
        <color indexed="64"/>
      </left>
      <right style="thick">
        <color indexed="64"/>
      </right>
      <top style="hair">
        <color indexed="64"/>
      </top>
      <bottom style="hair">
        <color indexed="64"/>
      </bottom>
      <diagonal/>
    </border>
    <border diagonalUp="1">
      <left style="thick">
        <color indexed="64"/>
      </left>
      <right style="hair">
        <color indexed="64"/>
      </right>
      <top style="hair">
        <color indexed="64"/>
      </top>
      <bottom style="thick">
        <color indexed="64"/>
      </bottom>
      <diagonal style="thin">
        <color indexed="64"/>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diagonalUp="1">
      <left style="hair">
        <color indexed="64"/>
      </left>
      <right/>
      <top style="hair">
        <color indexed="64"/>
      </top>
      <bottom style="thick">
        <color indexed="64"/>
      </bottom>
      <diagonal style="hair">
        <color indexed="64"/>
      </diagonal>
    </border>
    <border diagonalUp="1">
      <left/>
      <right style="thin">
        <color indexed="64"/>
      </right>
      <top style="hair">
        <color indexed="64"/>
      </top>
      <bottom style="thick">
        <color indexed="64"/>
      </bottom>
      <diagonal style="hair">
        <color indexed="64"/>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bottom style="thick">
        <color indexed="64"/>
      </bottom>
      <diagonal/>
    </border>
    <border>
      <left/>
      <right style="medium">
        <color theme="1"/>
      </right>
      <top/>
      <bottom style="thick">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hair">
        <color indexed="64"/>
      </left>
      <right/>
      <top style="thin">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thin">
        <color indexed="64"/>
      </left>
      <right style="hair">
        <color indexed="64"/>
      </right>
      <top style="thick">
        <color indexed="64"/>
      </top>
      <bottom/>
      <diagonal/>
    </border>
    <border>
      <left style="hair">
        <color indexed="64"/>
      </left>
      <right style="thick">
        <color indexed="64"/>
      </right>
      <top style="thick">
        <color indexed="64"/>
      </top>
      <bottom/>
      <diagonal/>
    </border>
    <border>
      <left style="medium">
        <color indexed="64"/>
      </left>
      <right/>
      <top style="hair">
        <color indexed="64"/>
      </top>
      <bottom/>
      <diagonal/>
    </border>
    <border>
      <left/>
      <right/>
      <top style="hair">
        <color indexed="64"/>
      </top>
      <bottom/>
      <diagonal/>
    </border>
    <border>
      <left/>
      <right style="medium">
        <color theme="1"/>
      </right>
      <top style="hair">
        <color indexed="64"/>
      </top>
      <bottom/>
      <diagonal/>
    </border>
    <border>
      <left style="thin">
        <color indexed="64"/>
      </left>
      <right/>
      <top/>
      <bottom style="thick">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hair">
        <color theme="1"/>
      </bottom>
      <diagonal/>
    </border>
    <border>
      <left/>
      <right style="medium">
        <color indexed="64"/>
      </right>
      <top style="hair">
        <color theme="1"/>
      </top>
      <bottom style="hair">
        <color theme="1"/>
      </bottom>
      <diagonal/>
    </border>
    <border>
      <left style="medium">
        <color indexed="64"/>
      </left>
      <right style="medium">
        <color indexed="64"/>
      </right>
      <top style="hair">
        <color theme="1"/>
      </top>
      <bottom style="thin">
        <color theme="1"/>
      </bottom>
      <diagonal/>
    </border>
    <border>
      <left style="medium">
        <color theme="1"/>
      </left>
      <right style="medium">
        <color theme="1"/>
      </right>
      <top style="thin">
        <color indexed="64"/>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indexed="64"/>
      </bottom>
      <diagonal/>
    </border>
    <border>
      <left/>
      <right style="medium">
        <color theme="1"/>
      </right>
      <top style="thin">
        <color indexed="64"/>
      </top>
      <bottom style="hair">
        <color theme="1"/>
      </bottom>
      <diagonal/>
    </border>
    <border>
      <left style="medium">
        <color theme="1"/>
      </left>
      <right style="medium">
        <color theme="1"/>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hair">
        <color indexed="64"/>
      </bottom>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medium">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35">
    <xf numFmtId="0" fontId="0" fillId="0" borderId="0" xfId="0"/>
    <xf numFmtId="0" fontId="0" fillId="0" borderId="0" xfId="0" applyProtection="1"/>
    <xf numFmtId="0" fontId="0" fillId="0" borderId="0" xfId="0" applyBorder="1" applyProtection="1"/>
    <xf numFmtId="0" fontId="5" fillId="0" borderId="0" xfId="0" applyFont="1" applyBorder="1" applyProtection="1"/>
    <xf numFmtId="0" fontId="0" fillId="0" borderId="0" xfId="0" applyBorder="1" applyAlignment="1" applyProtection="1">
      <alignment horizontal="center"/>
    </xf>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0" fillId="0" borderId="4" xfId="0" applyBorder="1" applyProtection="1"/>
    <xf numFmtId="0" fontId="0" fillId="0" borderId="5" xfId="0" applyBorder="1" applyProtection="1"/>
    <xf numFmtId="0" fontId="6" fillId="0" borderId="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176" fontId="4" fillId="0" borderId="9" xfId="0" applyNumberFormat="1" applyFont="1" applyBorder="1" applyAlignment="1" applyProtection="1">
      <alignment horizontal="right"/>
    </xf>
    <xf numFmtId="176" fontId="3" fillId="0" borderId="0" xfId="0" applyNumberFormat="1" applyFont="1" applyBorder="1" applyAlignment="1" applyProtection="1">
      <alignment horizontal="right"/>
    </xf>
    <xf numFmtId="176" fontId="4" fillId="0" borderId="10" xfId="0" applyNumberFormat="1" applyFont="1" applyBorder="1" applyAlignment="1" applyProtection="1">
      <alignment horizontal="right"/>
    </xf>
    <xf numFmtId="176" fontId="4" fillId="0" borderId="13" xfId="0" applyNumberFormat="1" applyFont="1" applyBorder="1" applyAlignment="1" applyProtection="1">
      <alignment horizontal="right"/>
    </xf>
    <xf numFmtId="176" fontId="4" fillId="0" borderId="13" xfId="0" applyNumberFormat="1" applyFont="1" applyFill="1" applyBorder="1" applyAlignment="1" applyProtection="1">
      <alignment horizontal="right"/>
    </xf>
    <xf numFmtId="176" fontId="4" fillId="0" borderId="14" xfId="0" applyNumberFormat="1" applyFont="1" applyBorder="1" applyAlignment="1" applyProtection="1">
      <alignment horizontal="right"/>
    </xf>
    <xf numFmtId="176" fontId="4" fillId="0" borderId="10" xfId="0" applyNumberFormat="1" applyFont="1" applyFill="1" applyBorder="1" applyAlignment="1" applyProtection="1">
      <alignment horizontal="right"/>
    </xf>
    <xf numFmtId="0" fontId="3" fillId="0" borderId="18" xfId="0" applyFont="1" applyBorder="1" applyAlignment="1" applyProtection="1">
      <alignment horizontal="left"/>
    </xf>
    <xf numFmtId="176" fontId="4" fillId="0" borderId="19" xfId="0" applyNumberFormat="1" applyFont="1" applyBorder="1" applyAlignment="1" applyProtection="1">
      <alignment horizontal="right"/>
    </xf>
    <xf numFmtId="176" fontId="4" fillId="0" borderId="22" xfId="0" applyNumberFormat="1" applyFont="1" applyBorder="1" applyAlignment="1" applyProtection="1">
      <alignment horizontal="right"/>
    </xf>
    <xf numFmtId="0" fontId="3" fillId="0" borderId="23" xfId="0" applyFont="1" applyBorder="1" applyProtection="1"/>
    <xf numFmtId="0" fontId="3" fillId="0" borderId="24" xfId="0" applyFont="1" applyBorder="1" applyProtection="1"/>
    <xf numFmtId="0" fontId="3" fillId="0" borderId="0" xfId="0" applyFont="1" applyBorder="1" applyAlignment="1" applyProtection="1">
      <alignment horizontal="left"/>
    </xf>
    <xf numFmtId="0" fontId="3" fillId="0" borderId="29" xfId="0" applyFont="1" applyBorder="1" applyProtection="1"/>
    <xf numFmtId="176" fontId="4" fillId="0" borderId="30" xfId="0" applyNumberFormat="1" applyFont="1" applyBorder="1" applyAlignment="1" applyProtection="1">
      <alignment horizontal="right"/>
    </xf>
    <xf numFmtId="0" fontId="10" fillId="0" borderId="31" xfId="0" applyFont="1" applyBorder="1" applyProtection="1"/>
    <xf numFmtId="0" fontId="1" fillId="0" borderId="18" xfId="0" applyFont="1" applyBorder="1" applyProtection="1"/>
    <xf numFmtId="176" fontId="4" fillId="0" borderId="35" xfId="0" applyNumberFormat="1" applyFont="1" applyBorder="1" applyAlignment="1" applyProtection="1">
      <alignment horizontal="right"/>
    </xf>
    <xf numFmtId="176" fontId="4" fillId="0" borderId="36" xfId="0" applyNumberFormat="1" applyFont="1" applyBorder="1" applyAlignment="1" applyProtection="1">
      <alignment horizontal="right"/>
    </xf>
    <xf numFmtId="176" fontId="4" fillId="0" borderId="14" xfId="0" applyNumberFormat="1" applyFont="1" applyFill="1" applyBorder="1" applyAlignment="1" applyProtection="1">
      <alignment horizontal="right"/>
    </xf>
    <xf numFmtId="176" fontId="4" fillId="0" borderId="32" xfId="0" applyNumberFormat="1" applyFont="1" applyBorder="1" applyAlignment="1" applyProtection="1">
      <alignment horizontal="right"/>
    </xf>
    <xf numFmtId="0" fontId="6" fillId="0" borderId="17" xfId="0" applyFont="1" applyBorder="1" applyAlignment="1" applyProtection="1">
      <alignment horizontal="left"/>
    </xf>
    <xf numFmtId="0" fontId="6" fillId="0" borderId="20" xfId="0" applyFont="1" applyBorder="1" applyAlignment="1" applyProtection="1">
      <alignment horizontal="left"/>
    </xf>
    <xf numFmtId="0" fontId="6" fillId="0" borderId="16" xfId="0" applyFont="1" applyBorder="1" applyAlignment="1" applyProtection="1">
      <alignment horizontal="left"/>
    </xf>
    <xf numFmtId="0" fontId="6" fillId="0" borderId="16" xfId="0" quotePrefix="1" applyFont="1" applyBorder="1" applyAlignment="1" applyProtection="1">
      <alignment horizontal="left"/>
    </xf>
    <xf numFmtId="0" fontId="6" fillId="0" borderId="17" xfId="0" quotePrefix="1" applyFont="1" applyBorder="1" applyAlignment="1" applyProtection="1">
      <alignment horizontal="left"/>
    </xf>
    <xf numFmtId="0" fontId="6" fillId="0" borderId="18" xfId="0" applyFont="1" applyBorder="1" applyAlignment="1" applyProtection="1">
      <alignment horizontal="left"/>
    </xf>
    <xf numFmtId="0" fontId="6" fillId="0" borderId="39" xfId="0" applyFont="1" applyBorder="1" applyAlignment="1" applyProtection="1">
      <alignment horizontal="left"/>
    </xf>
    <xf numFmtId="0" fontId="6" fillId="0" borderId="41" xfId="0" applyFont="1" applyBorder="1" applyAlignment="1" applyProtection="1">
      <alignment horizontal="left"/>
    </xf>
    <xf numFmtId="176" fontId="4" fillId="0" borderId="42" xfId="0" applyNumberFormat="1" applyFont="1" applyFill="1" applyBorder="1" applyAlignment="1" applyProtection="1">
      <alignment horizontal="right"/>
    </xf>
    <xf numFmtId="0" fontId="6" fillId="0" borderId="43" xfId="0" applyFont="1" applyBorder="1" applyAlignment="1" applyProtection="1">
      <alignment horizontal="left"/>
    </xf>
    <xf numFmtId="0" fontId="6" fillId="0" borderId="16" xfId="0" applyFont="1" applyFill="1" applyBorder="1" applyAlignment="1" applyProtection="1">
      <alignment horizontal="left"/>
    </xf>
    <xf numFmtId="0" fontId="6" fillId="0" borderId="20" xfId="0" applyFont="1" applyFill="1" applyBorder="1" applyAlignment="1" applyProtection="1">
      <alignment horizontal="left"/>
    </xf>
    <xf numFmtId="0" fontId="6" fillId="0" borderId="44" xfId="0" applyFont="1" applyBorder="1" applyAlignment="1" applyProtection="1">
      <alignment horizontal="left"/>
    </xf>
    <xf numFmtId="0" fontId="6" fillId="0" borderId="45" xfId="0" applyFont="1" applyBorder="1" applyAlignment="1" applyProtection="1">
      <alignment horizontal="left"/>
    </xf>
    <xf numFmtId="0" fontId="7" fillId="0" borderId="0" xfId="0" applyFont="1" applyProtection="1"/>
    <xf numFmtId="0" fontId="0" fillId="0" borderId="47" xfId="0" applyBorder="1" applyAlignment="1" applyProtection="1">
      <alignment vertical="center"/>
    </xf>
    <xf numFmtId="0" fontId="3" fillId="0" borderId="0" xfId="0" applyFont="1" applyAlignment="1" applyProtection="1"/>
    <xf numFmtId="0" fontId="3" fillId="0" borderId="52" xfId="0" applyFont="1" applyBorder="1" applyProtection="1"/>
    <xf numFmtId="0" fontId="3" fillId="0" borderId="53" xfId="0" applyFont="1" applyBorder="1" applyProtection="1"/>
    <xf numFmtId="0" fontId="3" fillId="0" borderId="54" xfId="0" applyFont="1" applyBorder="1" applyProtection="1"/>
    <xf numFmtId="0" fontId="3" fillId="0" borderId="55" xfId="0" applyFont="1" applyBorder="1" applyProtection="1"/>
    <xf numFmtId="0" fontId="3" fillId="0" borderId="56" xfId="0" applyFont="1" applyBorder="1" applyProtection="1"/>
    <xf numFmtId="0" fontId="3" fillId="0" borderId="57" xfId="0" applyFont="1" applyBorder="1" applyProtection="1"/>
    <xf numFmtId="0" fontId="3" fillId="0" borderId="58" xfId="0" applyFont="1" applyBorder="1" applyProtection="1"/>
    <xf numFmtId="0" fontId="3" fillId="0" borderId="59" xfId="0" applyFont="1" applyBorder="1" applyProtection="1"/>
    <xf numFmtId="0" fontId="3" fillId="0" borderId="57" xfId="0" applyFont="1" applyFill="1" applyBorder="1" applyProtection="1"/>
    <xf numFmtId="0" fontId="3" fillId="0" borderId="56" xfId="0" applyFont="1" applyFill="1" applyBorder="1" applyProtection="1"/>
    <xf numFmtId="0" fontId="3" fillId="0" borderId="60" xfId="0" applyFont="1" applyBorder="1" applyProtection="1"/>
    <xf numFmtId="0" fontId="3" fillId="0" borderId="61" xfId="0" applyFont="1" applyBorder="1" applyProtection="1"/>
    <xf numFmtId="0" fontId="6" fillId="0" borderId="63" xfId="0" applyFont="1" applyBorder="1" applyAlignment="1" applyProtection="1">
      <alignment horizontal="left"/>
    </xf>
    <xf numFmtId="0" fontId="11" fillId="0" borderId="64" xfId="0" applyFont="1" applyBorder="1" applyAlignment="1" applyProtection="1">
      <alignment horizontal="left"/>
    </xf>
    <xf numFmtId="0" fontId="11" fillId="0" borderId="65" xfId="0" applyFont="1" applyBorder="1" applyAlignment="1" applyProtection="1">
      <alignment horizontal="left"/>
    </xf>
    <xf numFmtId="0" fontId="6" fillId="0" borderId="62" xfId="0" applyFont="1" applyFill="1" applyBorder="1" applyAlignment="1" applyProtection="1">
      <alignment horizontal="left"/>
    </xf>
    <xf numFmtId="0" fontId="6" fillId="0" borderId="45" xfId="0" applyFont="1" applyFill="1" applyBorder="1" applyAlignment="1" applyProtection="1">
      <alignment horizontal="left"/>
    </xf>
    <xf numFmtId="0" fontId="6" fillId="0" borderId="62" xfId="0" applyFont="1" applyBorder="1" applyAlignment="1" applyProtection="1">
      <alignment horizontal="left"/>
    </xf>
    <xf numFmtId="0" fontId="6" fillId="0" borderId="66" xfId="0" applyFont="1" applyBorder="1" applyAlignment="1" applyProtection="1">
      <alignment horizontal="left"/>
    </xf>
    <xf numFmtId="0" fontId="3" fillId="0" borderId="62" xfId="0" applyFont="1" applyBorder="1" applyAlignment="1" applyProtection="1">
      <alignment horizontal="left"/>
    </xf>
    <xf numFmtId="0" fontId="3" fillId="0" borderId="45" xfId="0" applyFont="1" applyBorder="1" applyAlignment="1" applyProtection="1">
      <alignment horizontal="left"/>
    </xf>
    <xf numFmtId="0" fontId="6" fillId="0" borderId="45" xfId="0" applyFont="1" applyBorder="1" applyProtection="1"/>
    <xf numFmtId="0" fontId="6" fillId="0" borderId="20" xfId="0" applyFont="1" applyBorder="1" applyAlignment="1" applyProtection="1"/>
    <xf numFmtId="176" fontId="4" fillId="0" borderId="67" xfId="0" applyNumberFormat="1" applyFont="1" applyBorder="1" applyAlignment="1" applyProtection="1">
      <alignment horizontal="right"/>
    </xf>
    <xf numFmtId="0" fontId="6" fillId="0" borderId="17" xfId="0" applyFont="1" applyBorder="1" applyAlignment="1" applyProtection="1"/>
    <xf numFmtId="0" fontId="3" fillId="0" borderId="68" xfId="0" applyFont="1" applyBorder="1" applyAlignment="1" applyProtection="1"/>
    <xf numFmtId="0" fontId="0" fillId="0" borderId="14" xfId="0" applyFont="1" applyBorder="1" applyAlignment="1" applyProtection="1"/>
    <xf numFmtId="0" fontId="0" fillId="0" borderId="15" xfId="0" applyFont="1" applyBorder="1" applyAlignment="1" applyProtection="1">
      <alignment horizontal="right"/>
    </xf>
    <xf numFmtId="0" fontId="3" fillId="0" borderId="7" xfId="0" applyFont="1" applyBorder="1" applyAlignment="1" applyProtection="1">
      <alignment horizontal="center" vertical="center" shrinkToFit="1"/>
    </xf>
    <xf numFmtId="0" fontId="6" fillId="0" borderId="6" xfId="0" applyFont="1" applyBorder="1" applyAlignment="1" applyProtection="1">
      <alignment vertical="center"/>
    </xf>
    <xf numFmtId="0" fontId="6" fillId="0" borderId="46" xfId="0" applyFont="1" applyBorder="1" applyAlignment="1" applyProtection="1">
      <alignment vertical="center"/>
    </xf>
    <xf numFmtId="0" fontId="6" fillId="0" borderId="48" xfId="0" applyFont="1" applyBorder="1" applyAlignment="1" applyProtection="1">
      <alignment vertical="center"/>
    </xf>
    <xf numFmtId="0" fontId="6" fillId="0" borderId="0" xfId="0" applyFont="1" applyProtection="1"/>
    <xf numFmtId="0" fontId="6" fillId="0" borderId="49" xfId="0" applyFont="1" applyBorder="1" applyAlignment="1" applyProtection="1">
      <alignment vertical="center"/>
    </xf>
    <xf numFmtId="0" fontId="6" fillId="0" borderId="0" xfId="0" applyFont="1" applyBorder="1" applyAlignment="1" applyProtection="1">
      <alignment vertical="center"/>
    </xf>
    <xf numFmtId="0" fontId="6" fillId="0" borderId="1" xfId="0" applyFont="1" applyBorder="1" applyAlignment="1" applyProtection="1">
      <alignment vertical="center"/>
    </xf>
    <xf numFmtId="0" fontId="6" fillId="0" borderId="5" xfId="0" applyFont="1" applyBorder="1" applyAlignment="1" applyProtection="1">
      <alignment vertical="center"/>
    </xf>
    <xf numFmtId="176" fontId="3" fillId="0" borderId="98" xfId="0" applyNumberFormat="1" applyFont="1" applyBorder="1" applyAlignment="1" applyProtection="1">
      <alignment horizontal="right"/>
    </xf>
    <xf numFmtId="176" fontId="3" fillId="0" borderId="69" xfId="0" applyNumberFormat="1" applyFont="1" applyBorder="1" applyAlignment="1" applyProtection="1">
      <alignment horizontal="right"/>
    </xf>
    <xf numFmtId="176" fontId="3" fillId="0" borderId="99" xfId="0" applyNumberFormat="1" applyFont="1" applyBorder="1" applyAlignment="1" applyProtection="1">
      <alignment horizontal="right"/>
    </xf>
    <xf numFmtId="0" fontId="0" fillId="0" borderId="102" xfId="0" applyBorder="1" applyProtection="1"/>
    <xf numFmtId="176" fontId="3" fillId="0" borderId="106" xfId="0" applyNumberFormat="1" applyFont="1" applyBorder="1" applyAlignment="1" applyProtection="1">
      <alignment horizontal="right"/>
    </xf>
    <xf numFmtId="176" fontId="3" fillId="0" borderId="107" xfId="0" applyNumberFormat="1" applyFont="1" applyBorder="1" applyAlignment="1" applyProtection="1">
      <alignment horizontal="right"/>
    </xf>
    <xf numFmtId="176" fontId="3" fillId="0" borderId="104" xfId="0" applyNumberFormat="1" applyFont="1" applyBorder="1" applyAlignment="1" applyProtection="1">
      <alignment horizontal="right"/>
    </xf>
    <xf numFmtId="176" fontId="3" fillId="0" borderId="109" xfId="0" applyNumberFormat="1" applyFont="1" applyBorder="1" applyAlignment="1" applyProtection="1">
      <alignment horizontal="right"/>
    </xf>
    <xf numFmtId="176" fontId="3" fillId="0" borderId="110" xfId="0" applyNumberFormat="1" applyFont="1" applyBorder="1" applyAlignment="1" applyProtection="1"/>
    <xf numFmtId="176" fontId="3" fillId="0" borderId="111" xfId="0" applyNumberFormat="1" applyFont="1" applyBorder="1" applyAlignment="1" applyProtection="1">
      <alignment horizontal="right"/>
    </xf>
    <xf numFmtId="176" fontId="3" fillId="0" borderId="112" xfId="0" applyNumberFormat="1" applyFont="1" applyBorder="1" applyAlignment="1" applyProtection="1">
      <alignment horizontal="right"/>
    </xf>
    <xf numFmtId="0" fontId="15" fillId="0" borderId="103" xfId="0" applyFont="1" applyBorder="1" applyAlignment="1" applyProtection="1"/>
    <xf numFmtId="0" fontId="0" fillId="0" borderId="105" xfId="0" applyBorder="1" applyAlignment="1" applyProtection="1"/>
    <xf numFmtId="0" fontId="17" fillId="0" borderId="0" xfId="0" applyFont="1" applyProtection="1"/>
    <xf numFmtId="0" fontId="0" fillId="0" borderId="8" xfId="0" applyFont="1" applyBorder="1" applyProtection="1"/>
    <xf numFmtId="0" fontId="0" fillId="0" borderId="11" xfId="0" applyFont="1" applyBorder="1" applyProtection="1"/>
    <xf numFmtId="0" fontId="0" fillId="0" borderId="12" xfId="0" applyFont="1" applyBorder="1" applyProtection="1"/>
    <xf numFmtId="0" fontId="0" fillId="0" borderId="15" xfId="0" applyFont="1" applyBorder="1" applyProtection="1"/>
    <xf numFmtId="0" fontId="0" fillId="0" borderId="17" xfId="0" applyFont="1" applyBorder="1" applyProtection="1"/>
    <xf numFmtId="0" fontId="0" fillId="0" borderId="20" xfId="0" applyFont="1" applyBorder="1" applyProtection="1"/>
    <xf numFmtId="0" fontId="0" fillId="0" borderId="16" xfId="0" applyFont="1" applyBorder="1" applyProtection="1"/>
    <xf numFmtId="0" fontId="0" fillId="0" borderId="6" xfId="0" applyBorder="1" applyAlignment="1" applyProtection="1">
      <alignment horizontal="center" vertical="center"/>
    </xf>
    <xf numFmtId="0" fontId="22" fillId="0" borderId="0" xfId="0" applyFont="1" applyBorder="1" applyProtection="1"/>
    <xf numFmtId="0" fontId="21" fillId="0" borderId="0" xfId="0" applyFont="1" applyFill="1" applyBorder="1" applyAlignment="1" applyProtection="1"/>
    <xf numFmtId="177" fontId="0" fillId="0" borderId="6" xfId="0" applyNumberFormat="1" applyFont="1" applyFill="1" applyBorder="1" applyAlignment="1" applyProtection="1">
      <alignment vertical="center"/>
    </xf>
    <xf numFmtId="0" fontId="0" fillId="0" borderId="0" xfId="0" applyFont="1" applyBorder="1" applyProtection="1"/>
    <xf numFmtId="0" fontId="3" fillId="0" borderId="0" xfId="0" applyFont="1" applyBorder="1" applyProtection="1"/>
    <xf numFmtId="0" fontId="19" fillId="0" borderId="0" xfId="0" applyFont="1" applyBorder="1" applyProtection="1"/>
    <xf numFmtId="0" fontId="18" fillId="0" borderId="0" xfId="0" applyFont="1" applyBorder="1" applyProtection="1"/>
    <xf numFmtId="0" fontId="19" fillId="0" borderId="0" xfId="0" applyFont="1" applyFill="1" applyBorder="1" applyAlignment="1" applyProtection="1"/>
    <xf numFmtId="0" fontId="19" fillId="0" borderId="0" xfId="0" applyFont="1" applyBorder="1" applyAlignment="1" applyProtection="1"/>
    <xf numFmtId="0" fontId="4" fillId="0" borderId="0" xfId="0" applyFont="1" applyBorder="1" applyProtection="1"/>
    <xf numFmtId="0" fontId="4" fillId="0" borderId="0" xfId="0" applyFont="1" applyBorder="1" applyAlignment="1" applyProtection="1">
      <alignment vertical="center"/>
    </xf>
    <xf numFmtId="0" fontId="4" fillId="0" borderId="24" xfId="0" applyFont="1" applyBorder="1" applyProtection="1"/>
    <xf numFmtId="0" fontId="3" fillId="0" borderId="47" xfId="0" applyFont="1" applyBorder="1" applyAlignment="1" applyProtection="1">
      <alignment horizontal="center" vertical="center" wrapText="1"/>
    </xf>
    <xf numFmtId="0" fontId="6" fillId="0" borderId="21" xfId="0" applyFont="1" applyBorder="1" applyAlignment="1" applyProtection="1">
      <alignment horizontal="left"/>
    </xf>
    <xf numFmtId="0" fontId="0" fillId="0" borderId="120" xfId="0" applyBorder="1" applyProtection="1"/>
    <xf numFmtId="0" fontId="0" fillId="0" borderId="123" xfId="0" applyBorder="1" applyProtection="1"/>
    <xf numFmtId="0" fontId="6" fillId="0" borderId="123" xfId="0" applyFont="1" applyBorder="1" applyProtection="1"/>
    <xf numFmtId="0" fontId="6" fillId="0" borderId="125" xfId="0" applyFont="1" applyBorder="1" applyProtection="1"/>
    <xf numFmtId="0" fontId="7" fillId="2" borderId="43" xfId="0" applyFont="1" applyFill="1" applyBorder="1" applyAlignment="1" applyProtection="1">
      <alignment horizontal="center"/>
      <protection locked="0"/>
    </xf>
    <xf numFmtId="0" fontId="6" fillId="0" borderId="0" xfId="0" applyFont="1" applyBorder="1" applyAlignment="1" applyProtection="1">
      <alignment horizontal="left" vertical="center"/>
    </xf>
    <xf numFmtId="0" fontId="0" fillId="0" borderId="33" xfId="0" applyBorder="1" applyProtection="1"/>
    <xf numFmtId="0" fontId="0" fillId="0" borderId="34" xfId="0" applyBorder="1" applyProtection="1"/>
    <xf numFmtId="0" fontId="0" fillId="0" borderId="46" xfId="0" applyBorder="1" applyAlignment="1" applyProtection="1">
      <alignment vertical="center"/>
    </xf>
    <xf numFmtId="0" fontId="0" fillId="0" borderId="0" xfId="0" applyBorder="1" applyAlignment="1" applyProtection="1">
      <alignment vertical="center"/>
    </xf>
    <xf numFmtId="0" fontId="3" fillId="0" borderId="26" xfId="0" applyFont="1" applyBorder="1" applyAlignment="1" applyProtection="1">
      <alignment horizontal="center" vertical="center" wrapText="1"/>
    </xf>
    <xf numFmtId="176" fontId="3" fillId="0" borderId="137" xfId="0" applyNumberFormat="1" applyFont="1" applyBorder="1" applyAlignment="1" applyProtection="1">
      <alignment horizontal="right"/>
    </xf>
    <xf numFmtId="176" fontId="3" fillId="0" borderId="138" xfId="0" applyNumberFormat="1" applyFont="1" applyBorder="1" applyAlignment="1" applyProtection="1">
      <alignment horizontal="right"/>
    </xf>
    <xf numFmtId="176" fontId="3" fillId="0" borderId="139" xfId="0" applyNumberFormat="1" applyFont="1" applyBorder="1" applyAlignment="1" applyProtection="1">
      <alignment horizontal="right"/>
    </xf>
    <xf numFmtId="176" fontId="3" fillId="0" borderId="140" xfId="0" applyNumberFormat="1" applyFont="1" applyBorder="1" applyAlignment="1" applyProtection="1">
      <alignment horizontal="right"/>
    </xf>
    <xf numFmtId="176" fontId="3" fillId="0" borderId="141" xfId="0" applyNumberFormat="1" applyFont="1" applyBorder="1" applyAlignment="1" applyProtection="1">
      <alignment horizontal="right"/>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0" fillId="0" borderId="49" xfId="0" applyBorder="1" applyProtection="1"/>
    <xf numFmtId="0" fontId="7" fillId="0" borderId="0" xfId="0" applyFont="1" applyBorder="1" applyAlignment="1" applyProtection="1">
      <alignment horizontal="left" vertical="center"/>
    </xf>
    <xf numFmtId="0" fontId="0" fillId="0" borderId="46" xfId="0" applyBorder="1" applyProtection="1"/>
    <xf numFmtId="177" fontId="1" fillId="0" borderId="47" xfId="0" applyNumberFormat="1" applyFont="1" applyFill="1" applyBorder="1" applyAlignment="1" applyProtection="1">
      <alignment vertical="center"/>
    </xf>
    <xf numFmtId="0" fontId="0" fillId="0" borderId="48" xfId="0" applyBorder="1" applyProtection="1"/>
    <xf numFmtId="0" fontId="0" fillId="0" borderId="96" xfId="0" applyBorder="1" applyProtection="1"/>
    <xf numFmtId="0" fontId="0" fillId="0" borderId="144" xfId="0" applyBorder="1" applyProtection="1"/>
    <xf numFmtId="0" fontId="7" fillId="0" borderId="50" xfId="0" applyFont="1" applyBorder="1" applyAlignment="1" applyProtection="1">
      <alignment horizontal="left" vertical="center"/>
    </xf>
    <xf numFmtId="0" fontId="7" fillId="0" borderId="43" xfId="0" applyFont="1" applyFill="1" applyBorder="1" applyAlignment="1" applyProtection="1">
      <alignment horizontal="center"/>
    </xf>
    <xf numFmtId="0" fontId="16" fillId="0" borderId="80" xfId="0" applyFont="1" applyBorder="1" applyAlignment="1" applyProtection="1">
      <alignment shrinkToFit="1"/>
    </xf>
    <xf numFmtId="178" fontId="8" fillId="0" borderId="78" xfId="0" applyNumberFormat="1" applyFont="1" applyFill="1" applyBorder="1" applyAlignment="1" applyProtection="1">
      <protection locked="0"/>
    </xf>
    <xf numFmtId="14" fontId="0" fillId="0" borderId="0" xfId="0" applyNumberFormat="1" applyBorder="1" applyProtection="1"/>
    <xf numFmtId="178" fontId="8" fillId="3" borderId="94" xfId="0" applyNumberFormat="1" applyFont="1" applyFill="1" applyBorder="1" applyAlignment="1" applyProtection="1">
      <protection locked="0"/>
    </xf>
    <xf numFmtId="178" fontId="8" fillId="3" borderId="27" xfId="0" applyNumberFormat="1" applyFont="1" applyFill="1" applyBorder="1" applyAlignment="1" applyProtection="1">
      <protection locked="0"/>
    </xf>
    <xf numFmtId="178" fontId="8" fillId="3" borderId="28" xfId="0" applyNumberFormat="1" applyFont="1" applyFill="1" applyBorder="1" applyAlignment="1" applyProtection="1">
      <protection locked="0"/>
    </xf>
    <xf numFmtId="178" fontId="8" fillId="0" borderId="79" xfId="0" applyNumberFormat="1" applyFont="1" applyFill="1" applyBorder="1" applyAlignment="1" applyProtection="1">
      <protection locked="0"/>
    </xf>
    <xf numFmtId="176" fontId="4" fillId="0" borderId="10" xfId="0" applyNumberFormat="1" applyFont="1" applyBorder="1" applyAlignment="1" applyProtection="1"/>
    <xf numFmtId="0" fontId="0" fillId="0" borderId="13" xfId="0" applyFont="1" applyBorder="1" applyAlignment="1" applyProtection="1"/>
    <xf numFmtId="178" fontId="2" fillId="0" borderId="101" xfId="0" applyNumberFormat="1" applyFont="1" applyFill="1" applyBorder="1" applyAlignment="1" applyProtection="1">
      <protection locked="0"/>
    </xf>
    <xf numFmtId="178" fontId="2" fillId="0" borderId="104" xfId="0" applyNumberFormat="1" applyFont="1" applyFill="1" applyBorder="1" applyAlignment="1" applyProtection="1">
      <protection locked="0"/>
    </xf>
    <xf numFmtId="178" fontId="0" fillId="0" borderId="79" xfId="0" applyNumberFormat="1" applyFont="1" applyFill="1" applyBorder="1" applyAlignment="1" applyProtection="1">
      <protection locked="0"/>
    </xf>
    <xf numFmtId="178" fontId="0" fillId="0" borderId="75" xfId="0" applyNumberFormat="1" applyFont="1" applyFill="1" applyBorder="1" applyAlignment="1" applyProtection="1">
      <protection locked="0"/>
    </xf>
    <xf numFmtId="0" fontId="6" fillId="0" borderId="21" xfId="0" applyFont="1" applyBorder="1" applyAlignment="1" applyProtection="1">
      <alignment horizontal="left"/>
    </xf>
    <xf numFmtId="0" fontId="6" fillId="0" borderId="13" xfId="0" applyFont="1" applyBorder="1" applyAlignment="1" applyProtection="1">
      <alignment horizontal="left"/>
    </xf>
    <xf numFmtId="0" fontId="6" fillId="0" borderId="21" xfId="0" applyFont="1" applyBorder="1" applyAlignment="1" applyProtection="1">
      <alignment horizontal="left"/>
    </xf>
    <xf numFmtId="0" fontId="1" fillId="0" borderId="13" xfId="0" applyFont="1" applyBorder="1" applyAlignment="1" applyProtection="1"/>
    <xf numFmtId="178" fontId="8" fillId="0" borderId="38" xfId="0" applyNumberFormat="1" applyFont="1" applyFill="1" applyBorder="1" applyAlignment="1" applyProtection="1">
      <protection locked="0"/>
    </xf>
    <xf numFmtId="178" fontId="8" fillId="0" borderId="75" xfId="0" applyNumberFormat="1" applyFont="1" applyFill="1" applyBorder="1" applyAlignment="1" applyProtection="1">
      <protection locked="0"/>
    </xf>
    <xf numFmtId="0" fontId="1" fillId="0" borderId="19" xfId="0" applyFont="1" applyBorder="1" applyAlignment="1" applyProtection="1"/>
    <xf numFmtId="0" fontId="3" fillId="0" borderId="152" xfId="0" applyFont="1" applyBorder="1" applyProtection="1"/>
    <xf numFmtId="0" fontId="6" fillId="0" borderId="40" xfId="0" applyFont="1" applyFill="1" applyBorder="1" applyAlignment="1" applyProtection="1">
      <alignment horizontal="left"/>
    </xf>
    <xf numFmtId="0" fontId="6" fillId="0" borderId="117" xfId="0" applyFont="1" applyFill="1" applyBorder="1" applyAlignment="1" applyProtection="1">
      <alignment horizontal="left"/>
    </xf>
    <xf numFmtId="176" fontId="4" fillId="0" borderId="118" xfId="0" applyNumberFormat="1" applyFont="1" applyFill="1" applyBorder="1" applyAlignment="1" applyProtection="1">
      <alignment horizontal="right"/>
    </xf>
    <xf numFmtId="178" fontId="8" fillId="0" borderId="135" xfId="0" applyNumberFormat="1" applyFont="1" applyFill="1" applyBorder="1" applyAlignment="1" applyProtection="1">
      <protection locked="0"/>
    </xf>
    <xf numFmtId="178" fontId="0" fillId="0" borderId="153" xfId="0" applyNumberFormat="1" applyFont="1" applyFill="1" applyBorder="1" applyAlignment="1" applyProtection="1">
      <protection locked="0"/>
    </xf>
    <xf numFmtId="178" fontId="8" fillId="0" borderId="153" xfId="0" applyNumberFormat="1" applyFont="1" applyFill="1" applyBorder="1" applyAlignment="1" applyProtection="1">
      <protection locked="0"/>
    </xf>
    <xf numFmtId="178" fontId="2" fillId="0" borderId="154" xfId="0" applyNumberFormat="1" applyFont="1" applyFill="1" applyBorder="1" applyAlignment="1" applyProtection="1">
      <protection locked="0"/>
    </xf>
    <xf numFmtId="0" fontId="1" fillId="0" borderId="11" xfId="0" applyFont="1" applyBorder="1" applyProtection="1"/>
    <xf numFmtId="0" fontId="6" fillId="0" borderId="21" xfId="0" applyFont="1" applyBorder="1" applyAlignment="1" applyProtection="1">
      <alignment horizontal="left"/>
    </xf>
    <xf numFmtId="0" fontId="6" fillId="0" borderId="64" xfId="0" applyFont="1" applyBorder="1" applyAlignment="1" applyProtection="1">
      <alignment horizontal="left"/>
    </xf>
    <xf numFmtId="176" fontId="4" fillId="0" borderId="116" xfId="0" applyNumberFormat="1" applyFont="1" applyBorder="1" applyAlignment="1" applyProtection="1">
      <alignment horizontal="right"/>
    </xf>
    <xf numFmtId="0" fontId="0" fillId="0" borderId="39" xfId="0" applyFont="1" applyBorder="1" applyProtection="1"/>
    <xf numFmtId="0" fontId="3" fillId="0" borderId="55" xfId="0" applyFont="1" applyFill="1" applyBorder="1" applyProtection="1"/>
    <xf numFmtId="178" fontId="8" fillId="0" borderId="28" xfId="0" applyNumberFormat="1" applyFont="1" applyFill="1" applyBorder="1" applyAlignment="1" applyProtection="1"/>
    <xf numFmtId="178" fontId="8" fillId="0" borderId="94" xfId="0" applyNumberFormat="1" applyFont="1" applyFill="1" applyBorder="1" applyAlignment="1" applyProtection="1"/>
    <xf numFmtId="0" fontId="19" fillId="0" borderId="102" xfId="0" applyFont="1" applyFill="1" applyBorder="1" applyAlignment="1" applyProtection="1">
      <protection locked="0"/>
    </xf>
    <xf numFmtId="0" fontId="7" fillId="0" borderId="0" xfId="0" applyFont="1" applyFill="1" applyBorder="1" applyAlignment="1" applyProtection="1">
      <alignment vertic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xf>
    <xf numFmtId="0" fontId="0" fillId="0" borderId="48" xfId="0" applyFill="1" applyBorder="1" applyProtection="1"/>
    <xf numFmtId="0" fontId="6" fillId="0" borderId="48" xfId="0" applyFont="1" applyFill="1" applyBorder="1" applyAlignment="1" applyProtection="1">
      <alignment vertical="center"/>
    </xf>
    <xf numFmtId="0" fontId="6" fillId="0" borderId="1" xfId="0" applyFont="1" applyFill="1" applyBorder="1" applyAlignment="1" applyProtection="1">
      <alignment vertical="center"/>
    </xf>
    <xf numFmtId="0" fontId="0" fillId="0" borderId="49" xfId="0" applyFill="1" applyBorder="1" applyProtection="1"/>
    <xf numFmtId="0" fontId="6" fillId="0" borderId="49"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0" fillId="0" borderId="4" xfId="0" applyFill="1" applyBorder="1" applyProtection="1"/>
    <xf numFmtId="0" fontId="0" fillId="0" borderId="0" xfId="0" applyFill="1" applyBorder="1" applyProtection="1"/>
    <xf numFmtId="0" fontId="0" fillId="0" borderId="96" xfId="0" applyFill="1" applyBorder="1" applyProtection="1"/>
    <xf numFmtId="0" fontId="0" fillId="0" borderId="33" xfId="0" applyFill="1" applyBorder="1" applyProtection="1"/>
    <xf numFmtId="0" fontId="7" fillId="0" borderId="5" xfId="0" applyFont="1" applyFill="1" applyBorder="1" applyAlignment="1" applyProtection="1">
      <alignment vertical="center"/>
    </xf>
    <xf numFmtId="0" fontId="0" fillId="0" borderId="0" xfId="0" applyFill="1" applyBorder="1" applyAlignment="1" applyProtection="1">
      <alignment horizontal="center"/>
    </xf>
    <xf numFmtId="0" fontId="0" fillId="0" borderId="34" xfId="0" applyFill="1" applyBorder="1" applyProtection="1"/>
    <xf numFmtId="0" fontId="0" fillId="0" borderId="5" xfId="0" applyFill="1" applyBorder="1" applyProtection="1"/>
    <xf numFmtId="0" fontId="7" fillId="0" borderId="50"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144" xfId="0" applyFill="1" applyBorder="1" applyProtection="1"/>
    <xf numFmtId="0" fontId="5" fillId="0" borderId="0" xfId="0" applyFont="1" applyFill="1" applyBorder="1" applyProtection="1"/>
    <xf numFmtId="0" fontId="7" fillId="0" borderId="0" xfId="0" applyFont="1" applyFill="1" applyBorder="1" applyAlignment="1" applyProtection="1">
      <alignment horizontal="center"/>
    </xf>
    <xf numFmtId="0" fontId="3" fillId="0" borderId="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shrinkToFit="1"/>
    </xf>
    <xf numFmtId="0" fontId="3" fillId="0" borderId="52" xfId="0" applyFont="1" applyFill="1" applyBorder="1" applyProtection="1"/>
    <xf numFmtId="0" fontId="0" fillId="0" borderId="8" xfId="0" applyFont="1" applyFill="1" applyBorder="1" applyProtection="1"/>
    <xf numFmtId="0" fontId="6" fillId="0" borderId="21" xfId="0" applyFont="1" applyFill="1" applyBorder="1" applyAlignment="1" applyProtection="1">
      <alignment horizontal="left"/>
    </xf>
    <xf numFmtId="176" fontId="4" fillId="0" borderId="9" xfId="0" applyNumberFormat="1" applyFont="1" applyFill="1" applyBorder="1" applyAlignment="1" applyProtection="1">
      <alignment horizontal="right"/>
    </xf>
    <xf numFmtId="176" fontId="3" fillId="0" borderId="137" xfId="0" applyNumberFormat="1" applyFont="1" applyFill="1" applyBorder="1" applyAlignment="1" applyProtection="1">
      <alignment horizontal="right"/>
    </xf>
    <xf numFmtId="176" fontId="3" fillId="0" borderId="0" xfId="0" applyNumberFormat="1" applyFont="1" applyFill="1" applyBorder="1" applyAlignment="1" applyProtection="1">
      <alignment horizontal="right"/>
    </xf>
    <xf numFmtId="0" fontId="3" fillId="0" borderId="29" xfId="0" applyFont="1" applyFill="1" applyBorder="1" applyProtection="1"/>
    <xf numFmtId="0" fontId="6" fillId="0" borderId="44" xfId="0" applyFont="1" applyFill="1" applyBorder="1" applyAlignment="1" applyProtection="1">
      <alignment horizontal="left"/>
    </xf>
    <xf numFmtId="0" fontId="6" fillId="0" borderId="41" xfId="0" applyFont="1" applyFill="1" applyBorder="1" applyAlignment="1" applyProtection="1">
      <alignment horizontal="left"/>
    </xf>
    <xf numFmtId="176" fontId="4" fillId="0" borderId="30" xfId="0" applyNumberFormat="1" applyFont="1" applyFill="1" applyBorder="1" applyAlignment="1" applyProtection="1">
      <alignment horizontal="right"/>
    </xf>
    <xf numFmtId="0" fontId="3" fillId="0" borderId="53" xfId="0" applyFont="1" applyFill="1" applyBorder="1" applyProtection="1"/>
    <xf numFmtId="0" fontId="0" fillId="0" borderId="11" xfId="0" applyFont="1" applyFill="1" applyBorder="1" applyProtection="1"/>
    <xf numFmtId="0" fontId="6" fillId="0" borderId="17" xfId="0" applyFont="1" applyFill="1" applyBorder="1" applyAlignment="1" applyProtection="1">
      <alignment horizontal="left"/>
    </xf>
    <xf numFmtId="176" fontId="3" fillId="0" borderId="138" xfId="0" applyNumberFormat="1" applyFont="1" applyFill="1" applyBorder="1" applyAlignment="1" applyProtection="1">
      <alignment horizontal="right"/>
    </xf>
    <xf numFmtId="0" fontId="3" fillId="0" borderId="23" xfId="0" applyFont="1" applyFill="1" applyBorder="1" applyProtection="1"/>
    <xf numFmtId="0" fontId="0" fillId="0" borderId="12" xfId="0" applyFont="1" applyFill="1" applyBorder="1" applyProtection="1"/>
    <xf numFmtId="176" fontId="3" fillId="0" borderId="139" xfId="0" applyNumberFormat="1" applyFont="1" applyFill="1" applyBorder="1" applyAlignment="1" applyProtection="1">
      <alignment horizontal="right"/>
    </xf>
    <xf numFmtId="0" fontId="6" fillId="0" borderId="64" xfId="0" applyFont="1" applyFill="1" applyBorder="1" applyAlignment="1" applyProtection="1">
      <alignment horizontal="left"/>
    </xf>
    <xf numFmtId="0" fontId="1" fillId="0" borderId="18" xfId="0" applyFont="1" applyFill="1" applyBorder="1" applyProtection="1"/>
    <xf numFmtId="0" fontId="6" fillId="0" borderId="63" xfId="0" applyFont="1" applyFill="1" applyBorder="1" applyAlignment="1" applyProtection="1">
      <alignment horizontal="left"/>
    </xf>
    <xf numFmtId="176" fontId="4" fillId="0" borderId="19" xfId="0" applyNumberFormat="1" applyFont="1" applyFill="1" applyBorder="1" applyAlignment="1" applyProtection="1">
      <alignment horizontal="right"/>
    </xf>
    <xf numFmtId="0" fontId="3" fillId="0" borderId="24" xfId="0" applyFont="1" applyFill="1" applyBorder="1" applyProtection="1"/>
    <xf numFmtId="0" fontId="0" fillId="0" borderId="15" xfId="0" applyFont="1" applyFill="1" applyBorder="1" applyProtection="1"/>
    <xf numFmtId="0" fontId="16" fillId="0" borderId="80" xfId="0" applyFont="1" applyFill="1" applyBorder="1" applyAlignment="1" applyProtection="1">
      <alignment shrinkToFit="1"/>
    </xf>
    <xf numFmtId="176" fontId="4" fillId="0" borderId="10" xfId="0" applyNumberFormat="1" applyFont="1" applyFill="1" applyBorder="1" applyAlignment="1" applyProtection="1"/>
    <xf numFmtId="0" fontId="0" fillId="0" borderId="17" xfId="0" applyFont="1" applyFill="1" applyBorder="1" applyProtection="1"/>
    <xf numFmtId="176" fontId="4" fillId="0" borderId="22" xfId="0" applyNumberFormat="1" applyFont="1" applyFill="1" applyBorder="1" applyAlignment="1" applyProtection="1">
      <alignment horizontal="right"/>
    </xf>
    <xf numFmtId="0" fontId="0" fillId="0" borderId="13" xfId="0" applyFont="1" applyFill="1" applyBorder="1" applyAlignment="1" applyProtection="1"/>
    <xf numFmtId="0" fontId="6" fillId="0" borderId="45" xfId="0" applyFont="1" applyFill="1" applyBorder="1" applyProtection="1"/>
    <xf numFmtId="176" fontId="4" fillId="0" borderId="36" xfId="0" applyNumberFormat="1" applyFont="1" applyFill="1" applyBorder="1" applyAlignment="1" applyProtection="1">
      <alignment horizontal="right"/>
    </xf>
    <xf numFmtId="0" fontId="3" fillId="0" borderId="60" xfId="0" applyFont="1" applyFill="1" applyBorder="1" applyProtection="1"/>
    <xf numFmtId="0" fontId="3" fillId="0" borderId="62" xfId="0" applyFont="1" applyFill="1" applyBorder="1" applyAlignment="1" applyProtection="1">
      <alignment horizontal="left"/>
    </xf>
    <xf numFmtId="176" fontId="3" fillId="0" borderId="140" xfId="0" applyNumberFormat="1" applyFont="1" applyFill="1" applyBorder="1" applyAlignment="1" applyProtection="1">
      <alignment horizontal="right"/>
    </xf>
    <xf numFmtId="0" fontId="3" fillId="0" borderId="45" xfId="0" applyFont="1" applyFill="1" applyBorder="1" applyAlignment="1" applyProtection="1">
      <alignment horizontal="left"/>
    </xf>
    <xf numFmtId="0" fontId="3" fillId="0" borderId="54" xfId="0" applyFont="1" applyFill="1" applyBorder="1" applyProtection="1"/>
    <xf numFmtId="176" fontId="4" fillId="0" borderId="116" xfId="0" applyNumberFormat="1" applyFont="1" applyFill="1" applyBorder="1" applyAlignment="1" applyProtection="1">
      <alignment horizontal="right"/>
    </xf>
    <xf numFmtId="176" fontId="3" fillId="0" borderId="141" xfId="0" applyNumberFormat="1" applyFont="1" applyFill="1" applyBorder="1" applyAlignment="1" applyProtection="1">
      <alignment horizontal="right"/>
    </xf>
    <xf numFmtId="0" fontId="6" fillId="0" borderId="16" xfId="0" quotePrefix="1" applyFont="1" applyFill="1" applyBorder="1" applyAlignment="1" applyProtection="1">
      <alignment horizontal="left"/>
    </xf>
    <xf numFmtId="0" fontId="6" fillId="0" borderId="17" xfId="0" quotePrefix="1" applyFont="1" applyFill="1" applyBorder="1" applyAlignment="1" applyProtection="1">
      <alignment horizontal="left"/>
    </xf>
    <xf numFmtId="0" fontId="6" fillId="0" borderId="43" xfId="0" applyFont="1" applyFill="1" applyBorder="1" applyAlignment="1" applyProtection="1">
      <alignment horizontal="left"/>
    </xf>
    <xf numFmtId="0" fontId="0" fillId="0" borderId="20" xfId="0" applyFont="1" applyFill="1" applyBorder="1" applyProtection="1"/>
    <xf numFmtId="0" fontId="1" fillId="0" borderId="11" xfId="0" applyFont="1" applyFill="1" applyBorder="1" applyProtection="1"/>
    <xf numFmtId="0" fontId="6" fillId="0" borderId="66" xfId="0" applyFont="1" applyFill="1" applyBorder="1" applyAlignment="1" applyProtection="1">
      <alignment horizontal="left"/>
    </xf>
    <xf numFmtId="0" fontId="3" fillId="0" borderId="18" xfId="0" applyFont="1" applyFill="1" applyBorder="1" applyAlignment="1" applyProtection="1">
      <alignment horizontal="left"/>
    </xf>
    <xf numFmtId="0" fontId="1" fillId="0" borderId="13" xfId="0" applyFont="1" applyFill="1" applyBorder="1" applyAlignment="1" applyProtection="1"/>
    <xf numFmtId="0" fontId="6" fillId="0" borderId="17" xfId="0" applyFont="1" applyFill="1" applyBorder="1" applyAlignment="1" applyProtection="1"/>
    <xf numFmtId="0" fontId="11" fillId="0" borderId="64" xfId="0" applyFont="1" applyFill="1" applyBorder="1" applyAlignment="1" applyProtection="1">
      <alignment horizontal="left"/>
    </xf>
    <xf numFmtId="176" fontId="4" fillId="0" borderId="35" xfId="0" applyNumberFormat="1" applyFont="1" applyFill="1" applyBorder="1" applyAlignment="1" applyProtection="1">
      <alignment horizontal="right"/>
    </xf>
    <xf numFmtId="0" fontId="3" fillId="0" borderId="59" xfId="0" applyFont="1" applyFill="1" applyBorder="1" applyProtection="1"/>
    <xf numFmtId="0" fontId="1" fillId="0" borderId="19" xfId="0" applyFont="1" applyFill="1" applyBorder="1" applyAlignment="1" applyProtection="1"/>
    <xf numFmtId="0" fontId="6" fillId="0" borderId="18" xfId="0" applyFont="1" applyFill="1" applyBorder="1" applyAlignment="1" applyProtection="1">
      <alignment horizontal="left"/>
    </xf>
    <xf numFmtId="0" fontId="3" fillId="0" borderId="61" xfId="0" applyFont="1" applyFill="1" applyBorder="1" applyProtection="1"/>
    <xf numFmtId="0" fontId="6" fillId="0" borderId="20" xfId="0" applyFont="1" applyFill="1" applyBorder="1" applyAlignment="1" applyProtection="1"/>
    <xf numFmtId="0" fontId="11" fillId="0" borderId="65" xfId="0" applyFont="1" applyFill="1" applyBorder="1" applyAlignment="1" applyProtection="1">
      <alignment horizontal="left"/>
    </xf>
    <xf numFmtId="176" fontId="4" fillId="0" borderId="67" xfId="0" applyNumberFormat="1" applyFont="1" applyFill="1" applyBorder="1" applyAlignment="1" applyProtection="1">
      <alignment horizontal="right"/>
    </xf>
    <xf numFmtId="0" fontId="0" fillId="0" borderId="14" xfId="0" applyFont="1" applyFill="1" applyBorder="1" applyAlignment="1" applyProtection="1"/>
    <xf numFmtId="0" fontId="3" fillId="0" borderId="152" xfId="0" applyFont="1" applyFill="1" applyBorder="1" applyProtection="1"/>
    <xf numFmtId="0" fontId="3" fillId="0" borderId="68" xfId="0" applyFont="1" applyFill="1" applyBorder="1" applyAlignment="1" applyProtection="1"/>
    <xf numFmtId="0" fontId="0" fillId="0" borderId="15" xfId="0" applyFont="1" applyFill="1" applyBorder="1" applyAlignment="1" applyProtection="1">
      <alignment horizontal="right"/>
    </xf>
    <xf numFmtId="0" fontId="0" fillId="0" borderId="120" xfId="0" applyFill="1" applyBorder="1" applyProtection="1"/>
    <xf numFmtId="0" fontId="0" fillId="0" borderId="123" xfId="0" applyFill="1" applyBorder="1" applyProtection="1"/>
    <xf numFmtId="0" fontId="0" fillId="0" borderId="16" xfId="0" applyFont="1" applyFill="1" applyBorder="1" applyProtection="1"/>
    <xf numFmtId="0" fontId="6" fillId="0" borderId="123" xfId="0" applyFont="1" applyFill="1" applyBorder="1" applyProtection="1"/>
    <xf numFmtId="0" fontId="6" fillId="0" borderId="125" xfId="0" applyFont="1" applyFill="1" applyBorder="1" applyProtection="1"/>
    <xf numFmtId="0" fontId="3" fillId="0" borderId="58" xfId="0" applyFont="1" applyFill="1" applyBorder="1" applyProtection="1"/>
    <xf numFmtId="0" fontId="0" fillId="0" borderId="39" xfId="0" applyFont="1" applyFill="1" applyBorder="1" applyProtection="1"/>
    <xf numFmtId="0" fontId="6" fillId="0" borderId="39" xfId="0" applyFont="1" applyFill="1" applyBorder="1" applyAlignment="1" applyProtection="1">
      <alignment horizontal="left"/>
    </xf>
    <xf numFmtId="176" fontId="4" fillId="0" borderId="32" xfId="0" applyNumberFormat="1" applyFont="1" applyFill="1" applyBorder="1" applyAlignment="1" applyProtection="1">
      <alignment horizontal="right"/>
    </xf>
    <xf numFmtId="0" fontId="19" fillId="0" borderId="0" xfId="0" applyFont="1" applyFill="1" applyBorder="1" applyProtection="1"/>
    <xf numFmtId="0" fontId="18" fillId="0" borderId="0" xfId="0" applyFont="1" applyFill="1" applyBorder="1" applyProtection="1"/>
    <xf numFmtId="0" fontId="4" fillId="0" borderId="24" xfId="0" applyFont="1" applyFill="1" applyBorder="1" applyProtection="1"/>
    <xf numFmtId="0" fontId="10" fillId="0" borderId="31" xfId="0" applyFont="1" applyFill="1" applyBorder="1" applyProtection="1"/>
    <xf numFmtId="0" fontId="4" fillId="0" borderId="0" xfId="0" applyFont="1" applyFill="1" applyBorder="1" applyProtection="1"/>
    <xf numFmtId="0" fontId="0"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left"/>
    </xf>
    <xf numFmtId="0" fontId="0" fillId="0" borderId="46" xfId="0" applyFill="1" applyBorder="1" applyProtection="1"/>
    <xf numFmtId="0" fontId="4" fillId="0" borderId="0"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46" xfId="0" applyFont="1" applyFill="1" applyBorder="1" applyAlignment="1" applyProtection="1">
      <alignment vertical="center"/>
    </xf>
    <xf numFmtId="177" fontId="8" fillId="0" borderId="33" xfId="0" applyNumberFormat="1" applyFont="1" applyFill="1" applyBorder="1" applyAlignment="1" applyProtection="1">
      <alignment horizontal="right"/>
    </xf>
    <xf numFmtId="177" fontId="8" fillId="0" borderId="5" xfId="0" applyNumberFormat="1" applyFont="1" applyFill="1" applyBorder="1" applyAlignment="1" applyProtection="1">
      <alignment horizontal="right"/>
    </xf>
    <xf numFmtId="178" fontId="0" fillId="0" borderId="79" xfId="0" applyNumberFormat="1" applyFont="1" applyFill="1" applyBorder="1" applyAlignment="1" applyProtection="1"/>
    <xf numFmtId="178" fontId="2" fillId="0" borderId="101" xfId="0" applyNumberFormat="1" applyFont="1" applyFill="1" applyBorder="1" applyAlignment="1" applyProtection="1"/>
    <xf numFmtId="178" fontId="0" fillId="0" borderId="153" xfId="0" applyNumberFormat="1" applyFont="1" applyFill="1" applyBorder="1" applyAlignment="1" applyProtection="1"/>
    <xf numFmtId="178" fontId="2" fillId="0" borderId="154" xfId="0" applyNumberFormat="1" applyFont="1" applyFill="1" applyBorder="1" applyAlignment="1" applyProtection="1"/>
    <xf numFmtId="178" fontId="0" fillId="0" borderId="75" xfId="0" applyNumberFormat="1" applyFont="1" applyFill="1" applyBorder="1" applyAlignment="1" applyProtection="1"/>
    <xf numFmtId="178" fontId="2" fillId="0" borderId="104" xfId="0" applyNumberFormat="1" applyFont="1" applyFill="1" applyBorder="1" applyAlignment="1" applyProtection="1"/>
    <xf numFmtId="0" fontId="19" fillId="0" borderId="102" xfId="0" applyFont="1" applyFill="1" applyBorder="1" applyAlignment="1" applyProtection="1"/>
    <xf numFmtId="176" fontId="3" fillId="0" borderId="156" xfId="0" applyNumberFormat="1" applyFont="1" applyBorder="1" applyAlignment="1" applyProtection="1">
      <alignment horizontal="right"/>
    </xf>
    <xf numFmtId="176" fontId="3" fillId="0" borderId="157" xfId="0" applyNumberFormat="1" applyFont="1" applyBorder="1" applyAlignment="1" applyProtection="1">
      <alignment horizontal="right"/>
    </xf>
    <xf numFmtId="176" fontId="3" fillId="0" borderId="158" xfId="0" applyNumberFormat="1" applyFont="1" applyBorder="1" applyAlignment="1" applyProtection="1">
      <alignment horizontal="right"/>
    </xf>
    <xf numFmtId="176" fontId="3" fillId="0" borderId="159" xfId="0" applyNumberFormat="1" applyFont="1" applyBorder="1" applyAlignment="1" applyProtection="1">
      <alignment horizontal="right"/>
    </xf>
    <xf numFmtId="176" fontId="3" fillId="0" borderId="160" xfId="0" applyNumberFormat="1" applyFont="1" applyBorder="1" applyAlignment="1" applyProtection="1">
      <alignment horizontal="right"/>
    </xf>
    <xf numFmtId="176" fontId="3" fillId="0" borderId="161" xfId="0" applyNumberFormat="1" applyFont="1" applyBorder="1" applyAlignment="1" applyProtection="1">
      <alignment horizontal="right"/>
    </xf>
    <xf numFmtId="176" fontId="3" fillId="0" borderId="162" xfId="0" applyNumberFormat="1" applyFont="1" applyBorder="1" applyAlignment="1" applyProtection="1">
      <alignment horizontal="right"/>
    </xf>
    <xf numFmtId="176" fontId="3" fillId="0" borderId="163" xfId="0" applyNumberFormat="1" applyFont="1" applyBorder="1" applyAlignment="1" applyProtection="1">
      <alignment vertical="top"/>
    </xf>
    <xf numFmtId="176" fontId="3" fillId="0" borderId="164" xfId="0" applyNumberFormat="1" applyFont="1" applyBorder="1" applyAlignment="1" applyProtection="1">
      <alignment horizontal="right"/>
    </xf>
    <xf numFmtId="176" fontId="3" fillId="0" borderId="101" xfId="0" applyNumberFormat="1" applyFont="1" applyBorder="1" applyAlignment="1" applyProtection="1"/>
    <xf numFmtId="0" fontId="6" fillId="0" borderId="20" xfId="0" applyFont="1" applyFill="1" applyBorder="1" applyAlignment="1" applyProtection="1">
      <alignment horizontal="left"/>
      <protection locked="0"/>
    </xf>
    <xf numFmtId="0" fontId="6" fillId="0" borderId="40" xfId="0" applyFont="1" applyBorder="1" applyAlignment="1" applyProtection="1">
      <alignment horizontal="left"/>
    </xf>
    <xf numFmtId="0" fontId="3" fillId="0" borderId="165" xfId="0" applyFont="1" applyBorder="1" applyProtection="1"/>
    <xf numFmtId="0" fontId="3" fillId="0" borderId="83" xfId="0" applyFont="1" applyBorder="1" applyProtection="1"/>
    <xf numFmtId="0" fontId="6" fillId="0" borderId="65" xfId="0" applyFont="1" applyBorder="1" applyAlignment="1" applyProtection="1">
      <alignment horizontal="left"/>
    </xf>
    <xf numFmtId="0" fontId="6" fillId="0" borderId="168" xfId="0" applyFont="1" applyBorder="1" applyAlignment="1" applyProtection="1">
      <alignment horizontal="left"/>
    </xf>
    <xf numFmtId="176" fontId="4" fillId="0" borderId="166" xfId="0" applyNumberFormat="1" applyFont="1" applyFill="1" applyBorder="1" applyAlignment="1" applyProtection="1">
      <alignment horizontal="right"/>
    </xf>
    <xf numFmtId="0" fontId="0" fillId="0" borderId="89" xfId="0" applyBorder="1" applyAlignment="1" applyProtection="1"/>
    <xf numFmtId="0" fontId="3" fillId="0" borderId="169" xfId="0" applyFont="1" applyBorder="1" applyProtection="1"/>
    <xf numFmtId="0" fontId="1" fillId="0" borderId="41" xfId="0" applyFont="1" applyBorder="1" applyAlignment="1" applyProtection="1"/>
    <xf numFmtId="0" fontId="6" fillId="0" borderId="170" xfId="0" applyFont="1" applyBorder="1" applyAlignment="1" applyProtection="1">
      <alignment horizontal="left"/>
    </xf>
    <xf numFmtId="0" fontId="3" fillId="0" borderId="25" xfId="0" applyFont="1" applyBorder="1" applyProtection="1"/>
    <xf numFmtId="0" fontId="1" fillId="0" borderId="39" xfId="0" applyFont="1" applyBorder="1" applyAlignment="1" applyProtection="1"/>
    <xf numFmtId="0" fontId="6" fillId="0" borderId="171" xfId="0" applyFont="1" applyBorder="1" applyAlignment="1" applyProtection="1">
      <alignment horizontal="left"/>
    </xf>
    <xf numFmtId="176" fontId="4" fillId="0" borderId="172" xfId="0" applyNumberFormat="1" applyFont="1" applyBorder="1" applyAlignment="1" applyProtection="1">
      <alignment horizontal="right"/>
    </xf>
    <xf numFmtId="176" fontId="4" fillId="0" borderId="173" xfId="0" applyNumberFormat="1" applyFont="1" applyBorder="1" applyAlignment="1" applyProtection="1">
      <alignment horizontal="right"/>
    </xf>
    <xf numFmtId="176" fontId="3" fillId="0" borderId="174" xfId="0" applyNumberFormat="1" applyFont="1" applyBorder="1" applyAlignment="1" applyProtection="1">
      <alignment horizontal="right"/>
    </xf>
    <xf numFmtId="0" fontId="7" fillId="0" borderId="0" xfId="0" applyFont="1" applyFill="1" applyProtection="1"/>
    <xf numFmtId="0" fontId="17" fillId="0" borderId="0" xfId="0" applyFont="1" applyFill="1" applyProtection="1"/>
    <xf numFmtId="0" fontId="0" fillId="0" borderId="0" xfId="0" applyFill="1" applyProtection="1"/>
    <xf numFmtId="14" fontId="0" fillId="0" borderId="0" xfId="0" applyNumberFormat="1" applyFill="1" applyBorder="1" applyProtection="1"/>
    <xf numFmtId="0" fontId="0" fillId="0" borderId="46" xfId="0" applyFill="1" applyBorder="1" applyAlignment="1" applyProtection="1">
      <alignment vertical="center"/>
    </xf>
    <xf numFmtId="0" fontId="0" fillId="0" borderId="47" xfId="0" applyFill="1" applyBorder="1" applyAlignment="1" applyProtection="1">
      <alignment vertical="center"/>
    </xf>
    <xf numFmtId="0" fontId="6" fillId="0" borderId="0" xfId="0" applyFont="1" applyFill="1" applyProtection="1"/>
    <xf numFmtId="0" fontId="7" fillId="0" borderId="0" xfId="0" applyFont="1" applyFill="1" applyBorder="1" applyAlignment="1" applyProtection="1">
      <alignment horizontal="left" vertical="center"/>
    </xf>
    <xf numFmtId="176" fontId="3" fillId="0" borderId="98" xfId="0" applyNumberFormat="1" applyFont="1" applyFill="1" applyBorder="1" applyAlignment="1" applyProtection="1">
      <alignment horizontal="right"/>
    </xf>
    <xf numFmtId="176" fontId="3" fillId="0" borderId="69" xfId="0" applyNumberFormat="1" applyFont="1" applyFill="1" applyBorder="1" applyAlignment="1" applyProtection="1">
      <alignment horizontal="right"/>
    </xf>
    <xf numFmtId="176" fontId="3" fillId="0" borderId="106" xfId="0" applyNumberFormat="1" applyFont="1" applyFill="1" applyBorder="1" applyAlignment="1" applyProtection="1">
      <alignment horizontal="right"/>
    </xf>
    <xf numFmtId="176" fontId="3" fillId="0" borderId="99" xfId="0" applyNumberFormat="1" applyFont="1" applyFill="1" applyBorder="1" applyAlignment="1" applyProtection="1">
      <alignment horizontal="right"/>
    </xf>
    <xf numFmtId="176" fontId="3" fillId="0" borderId="157" xfId="0" applyNumberFormat="1" applyFont="1" applyFill="1" applyBorder="1" applyAlignment="1" applyProtection="1">
      <alignment horizontal="right"/>
    </xf>
    <xf numFmtId="176" fontId="3" fillId="0" borderId="158" xfId="0" applyNumberFormat="1" applyFont="1" applyFill="1" applyBorder="1" applyAlignment="1" applyProtection="1">
      <alignment horizontal="right"/>
    </xf>
    <xf numFmtId="176" fontId="3" fillId="0" borderId="159" xfId="0" applyNumberFormat="1" applyFont="1" applyFill="1" applyBorder="1" applyAlignment="1" applyProtection="1">
      <alignment horizontal="right"/>
    </xf>
    <xf numFmtId="176" fontId="3" fillId="0" borderId="163" xfId="0" applyNumberFormat="1" applyFont="1" applyFill="1" applyBorder="1" applyAlignment="1" applyProtection="1">
      <alignment vertical="top"/>
    </xf>
    <xf numFmtId="176" fontId="3" fillId="0" borderId="161" xfId="0" applyNumberFormat="1" applyFont="1" applyFill="1" applyBorder="1" applyAlignment="1" applyProtection="1">
      <alignment horizontal="right"/>
    </xf>
    <xf numFmtId="0" fontId="3" fillId="0" borderId="165" xfId="0" applyFont="1" applyFill="1" applyBorder="1" applyProtection="1"/>
    <xf numFmtId="176" fontId="3" fillId="0" borderId="162" xfId="0" applyNumberFormat="1" applyFont="1" applyFill="1" applyBorder="1" applyAlignment="1" applyProtection="1">
      <alignment horizontal="right"/>
    </xf>
    <xf numFmtId="0" fontId="3" fillId="0" borderId="83" xfId="0" applyFont="1" applyFill="1" applyBorder="1" applyProtection="1"/>
    <xf numFmtId="0" fontId="6" fillId="0" borderId="65" xfId="0" applyFont="1" applyFill="1" applyBorder="1" applyAlignment="1" applyProtection="1">
      <alignment horizontal="left"/>
    </xf>
    <xf numFmtId="0" fontId="6" fillId="0" borderId="168" xfId="0" applyFont="1" applyFill="1" applyBorder="1" applyAlignment="1" applyProtection="1">
      <alignment horizontal="left"/>
    </xf>
    <xf numFmtId="176" fontId="3" fillId="0" borderId="164" xfId="0" applyNumberFormat="1" applyFont="1" applyFill="1" applyBorder="1" applyAlignment="1" applyProtection="1">
      <alignment horizontal="right"/>
    </xf>
    <xf numFmtId="176" fontId="3" fillId="0" borderId="109" xfId="0" applyNumberFormat="1" applyFont="1" applyFill="1" applyBorder="1" applyAlignment="1" applyProtection="1">
      <alignment horizontal="right"/>
    </xf>
    <xf numFmtId="176" fontId="3" fillId="0" borderId="160" xfId="0" applyNumberFormat="1" applyFont="1" applyFill="1" applyBorder="1" applyAlignment="1" applyProtection="1">
      <alignment horizontal="right"/>
    </xf>
    <xf numFmtId="0" fontId="15" fillId="0" borderId="103" xfId="0" applyFont="1" applyFill="1" applyBorder="1" applyAlignment="1" applyProtection="1"/>
    <xf numFmtId="176" fontId="3" fillId="0" borderId="110" xfId="0" applyNumberFormat="1" applyFont="1" applyFill="1" applyBorder="1" applyAlignment="1" applyProtection="1"/>
    <xf numFmtId="176" fontId="3" fillId="0" borderId="101" xfId="0" applyNumberFormat="1" applyFont="1" applyFill="1" applyBorder="1" applyAlignment="1" applyProtection="1"/>
    <xf numFmtId="176" fontId="3" fillId="0" borderId="107" xfId="0" applyNumberFormat="1" applyFont="1" applyFill="1" applyBorder="1" applyAlignment="1" applyProtection="1">
      <alignment horizontal="right"/>
    </xf>
    <xf numFmtId="176" fontId="3" fillId="0" borderId="111" xfId="0" applyNumberFormat="1" applyFont="1" applyFill="1" applyBorder="1" applyAlignment="1" applyProtection="1">
      <alignment horizontal="right"/>
    </xf>
    <xf numFmtId="0" fontId="0" fillId="0" borderId="105" xfId="0" applyFill="1" applyBorder="1" applyAlignment="1" applyProtection="1"/>
    <xf numFmtId="176" fontId="3" fillId="0" borderId="112" xfId="0" applyNumberFormat="1" applyFont="1" applyFill="1" applyBorder="1" applyAlignment="1" applyProtection="1">
      <alignment horizontal="right"/>
    </xf>
    <xf numFmtId="176" fontId="3" fillId="0" borderId="156" xfId="0" applyNumberFormat="1" applyFont="1" applyFill="1" applyBorder="1" applyAlignment="1" applyProtection="1">
      <alignment horizontal="right"/>
    </xf>
    <xf numFmtId="176" fontId="3" fillId="0" borderId="104" xfId="0" applyNumberFormat="1" applyFont="1" applyFill="1" applyBorder="1" applyAlignment="1" applyProtection="1">
      <alignment horizontal="right"/>
    </xf>
    <xf numFmtId="0" fontId="0" fillId="0" borderId="89" xfId="0" applyFill="1" applyBorder="1" applyAlignment="1" applyProtection="1"/>
    <xf numFmtId="0" fontId="0" fillId="0" borderId="102" xfId="0" applyFill="1" applyBorder="1" applyProtection="1"/>
    <xf numFmtId="0" fontId="3" fillId="0" borderId="169" xfId="0" applyFont="1" applyFill="1" applyBorder="1" applyProtection="1"/>
    <xf numFmtId="0" fontId="1" fillId="0" borderId="41" xfId="0" applyFont="1" applyFill="1" applyBorder="1" applyAlignment="1" applyProtection="1"/>
    <xf numFmtId="0" fontId="6" fillId="0" borderId="170" xfId="0" applyFont="1" applyFill="1" applyBorder="1" applyAlignment="1" applyProtection="1">
      <alignment horizontal="left"/>
    </xf>
    <xf numFmtId="176" fontId="4" fillId="0" borderId="172" xfId="0" applyNumberFormat="1" applyFont="1" applyFill="1" applyBorder="1" applyAlignment="1" applyProtection="1">
      <alignment horizontal="right"/>
    </xf>
    <xf numFmtId="176" fontId="3" fillId="0" borderId="174" xfId="0" applyNumberFormat="1" applyFont="1" applyFill="1" applyBorder="1" applyAlignment="1" applyProtection="1">
      <alignment horizontal="right"/>
    </xf>
    <xf numFmtId="0" fontId="3" fillId="0" borderId="25" xfId="0" applyFont="1" applyFill="1" applyBorder="1" applyProtection="1"/>
    <xf numFmtId="0" fontId="1" fillId="0" borderId="39" xfId="0" applyFont="1" applyFill="1" applyBorder="1" applyAlignment="1" applyProtection="1"/>
    <xf numFmtId="0" fontId="6" fillId="0" borderId="171" xfId="0" applyFont="1" applyFill="1" applyBorder="1" applyAlignment="1" applyProtection="1">
      <alignment horizontal="left"/>
    </xf>
    <xf numFmtId="176" fontId="4" fillId="0" borderId="173" xfId="0" applyNumberFormat="1" applyFont="1" applyFill="1" applyBorder="1" applyAlignment="1" applyProtection="1">
      <alignment horizontal="right"/>
    </xf>
    <xf numFmtId="0" fontId="6" fillId="0" borderId="16" xfId="0" applyFont="1" applyBorder="1" applyAlignment="1" applyProtection="1">
      <alignment horizontal="center"/>
    </xf>
    <xf numFmtId="0" fontId="6" fillId="0" borderId="16" xfId="0" applyFont="1" applyFill="1" applyBorder="1" applyAlignment="1" applyProtection="1">
      <alignment horizontal="center"/>
    </xf>
    <xf numFmtId="0" fontId="6" fillId="0" borderId="6" xfId="0" applyFont="1" applyFill="1" applyBorder="1" applyAlignment="1" applyProtection="1">
      <alignment horizontal="center" vertical="center"/>
    </xf>
    <xf numFmtId="178" fontId="8" fillId="0" borderId="27" xfId="0" applyNumberFormat="1" applyFont="1" applyFill="1" applyBorder="1" applyAlignment="1" applyProtection="1"/>
    <xf numFmtId="178" fontId="8" fillId="0" borderId="38" xfId="0" applyNumberFormat="1" applyFont="1" applyFill="1" applyBorder="1" applyAlignment="1" applyProtection="1"/>
    <xf numFmtId="178" fontId="8" fillId="0" borderId="75" xfId="0" applyNumberFormat="1" applyFont="1" applyFill="1" applyBorder="1" applyAlignment="1" applyProtection="1"/>
    <xf numFmtId="178" fontId="8" fillId="0" borderId="78" xfId="0" applyNumberFormat="1" applyFont="1" applyFill="1" applyBorder="1" applyAlignment="1" applyProtection="1"/>
    <xf numFmtId="178" fontId="8" fillId="0" borderId="79" xfId="0" applyNumberFormat="1" applyFont="1" applyFill="1" applyBorder="1" applyAlignment="1" applyProtection="1"/>
    <xf numFmtId="178" fontId="8" fillId="0" borderId="135" xfId="0" applyNumberFormat="1" applyFont="1" applyFill="1" applyBorder="1" applyAlignment="1" applyProtection="1"/>
    <xf numFmtId="178" fontId="8" fillId="0" borderId="153" xfId="0" applyNumberFormat="1" applyFont="1" applyFill="1" applyBorder="1" applyAlignment="1" applyProtection="1"/>
    <xf numFmtId="0" fontId="6" fillId="0" borderId="13" xfId="0" applyFont="1" applyFill="1" applyBorder="1" applyAlignment="1" applyProtection="1">
      <alignment horizontal="left"/>
    </xf>
    <xf numFmtId="0" fontId="0" fillId="0" borderId="6" xfId="0" applyFill="1" applyBorder="1" applyAlignment="1" applyProtection="1">
      <alignment horizontal="center" vertical="center"/>
    </xf>
    <xf numFmtId="0" fontId="3" fillId="0" borderId="47" xfId="0" applyFont="1" applyFill="1" applyBorder="1" applyAlignment="1" applyProtection="1">
      <alignment horizontal="center" vertical="center" wrapText="1"/>
    </xf>
    <xf numFmtId="0" fontId="6" fillId="0" borderId="197" xfId="0" applyFont="1" applyBorder="1" applyAlignment="1" applyProtection="1">
      <alignment vertical="center"/>
    </xf>
    <xf numFmtId="0" fontId="6" fillId="0" borderId="34" xfId="0" applyFont="1" applyBorder="1" applyAlignment="1" applyProtection="1">
      <alignment vertical="center"/>
    </xf>
    <xf numFmtId="0" fontId="0" fillId="0" borderId="0" xfId="0" applyFont="1" applyProtection="1"/>
    <xf numFmtId="0" fontId="0" fillId="0" borderId="0" xfId="0" applyFont="1" applyAlignment="1" applyProtection="1">
      <alignment horizontal="center"/>
    </xf>
    <xf numFmtId="0" fontId="0" fillId="0" borderId="48" xfId="0" applyFont="1" applyBorder="1" applyProtection="1"/>
    <xf numFmtId="0" fontId="0" fillId="0" borderId="1" xfId="0" applyFont="1" applyBorder="1" applyProtection="1"/>
    <xf numFmtId="0" fontId="0" fillId="0" borderId="5" xfId="0" applyFont="1" applyBorder="1" applyProtection="1"/>
    <xf numFmtId="0" fontId="27" fillId="0" borderId="0" xfId="0" applyFont="1" applyBorder="1" applyAlignment="1" applyProtection="1">
      <alignment shrinkToFit="1"/>
    </xf>
    <xf numFmtId="0" fontId="27" fillId="0" borderId="89" xfId="0" applyFont="1" applyBorder="1" applyAlignment="1" applyProtection="1">
      <alignment shrinkToFit="1"/>
    </xf>
    <xf numFmtId="0" fontId="0" fillId="0" borderId="178" xfId="0" applyFont="1" applyBorder="1" applyAlignment="1" applyProtection="1">
      <alignment horizontal="center"/>
    </xf>
    <xf numFmtId="0" fontId="30" fillId="0" borderId="194" xfId="0" applyFont="1" applyBorder="1" applyAlignment="1" applyProtection="1">
      <alignment horizontal="center" shrinkToFit="1"/>
    </xf>
    <xf numFmtId="0" fontId="30" fillId="0" borderId="7" xfId="0" applyFont="1" applyBorder="1" applyAlignment="1" applyProtection="1">
      <alignment horizontal="center" shrinkToFit="1"/>
    </xf>
    <xf numFmtId="0" fontId="0" fillId="0" borderId="180" xfId="0" applyFont="1" applyBorder="1" applyAlignment="1" applyProtection="1">
      <alignment horizontal="center" shrinkToFit="1"/>
    </xf>
    <xf numFmtId="0" fontId="30" fillId="0" borderId="76" xfId="0" applyFont="1" applyFill="1" applyBorder="1" applyAlignment="1" applyProtection="1">
      <alignment horizontal="left"/>
    </xf>
    <xf numFmtId="0" fontId="0" fillId="0" borderId="184" xfId="0" applyFont="1" applyBorder="1" applyProtection="1"/>
    <xf numFmtId="0" fontId="0" fillId="0" borderId="183" xfId="0" applyFont="1" applyBorder="1" applyProtection="1"/>
    <xf numFmtId="0" fontId="0" fillId="0" borderId="76" xfId="0" applyFont="1" applyBorder="1" applyProtection="1"/>
    <xf numFmtId="0" fontId="30" fillId="0" borderId="76" xfId="0" applyFont="1" applyBorder="1" applyAlignment="1" applyProtection="1">
      <alignment horizontal="left" shrinkToFit="1"/>
    </xf>
    <xf numFmtId="0" fontId="30" fillId="0" borderId="51" xfId="0" applyFont="1" applyBorder="1" applyAlignment="1" applyProtection="1">
      <alignment horizontal="left"/>
    </xf>
    <xf numFmtId="0" fontId="0" fillId="0" borderId="185" xfId="0" applyFont="1" applyBorder="1" applyProtection="1"/>
    <xf numFmtId="0" fontId="0" fillId="0" borderId="186" xfId="0" applyFont="1" applyBorder="1" applyProtection="1"/>
    <xf numFmtId="0" fontId="0" fillId="0" borderId="51" xfId="0" applyFont="1" applyBorder="1" applyProtection="1"/>
    <xf numFmtId="0" fontId="0" fillId="0" borderId="179" xfId="0" applyFont="1" applyBorder="1" applyAlignment="1" applyProtection="1">
      <alignment horizontal="center"/>
    </xf>
    <xf numFmtId="0" fontId="0" fillId="0" borderId="180" xfId="0" applyFont="1" applyBorder="1" applyAlignment="1" applyProtection="1">
      <alignment horizontal="center"/>
    </xf>
    <xf numFmtId="0" fontId="0" fillId="0" borderId="187" xfId="0" applyFont="1" applyBorder="1" applyAlignment="1" applyProtection="1">
      <alignment horizontal="center"/>
    </xf>
    <xf numFmtId="0" fontId="30" fillId="0" borderId="183" xfId="0" applyFont="1" applyBorder="1" applyAlignment="1" applyProtection="1">
      <alignment horizontal="center"/>
    </xf>
    <xf numFmtId="0" fontId="30" fillId="0" borderId="182" xfId="0" applyFont="1" applyBorder="1" applyAlignment="1" applyProtection="1">
      <alignment horizontal="center"/>
    </xf>
    <xf numFmtId="0" fontId="0" fillId="0" borderId="183" xfId="0" applyFont="1" applyBorder="1" applyAlignment="1" applyProtection="1">
      <alignment horizontal="center"/>
    </xf>
    <xf numFmtId="0" fontId="0" fillId="0" borderId="184" xfId="0" applyFont="1" applyBorder="1" applyAlignment="1" applyProtection="1">
      <alignment horizontal="center"/>
    </xf>
    <xf numFmtId="0" fontId="0" fillId="0" borderId="76" xfId="0" applyFont="1" applyBorder="1" applyAlignment="1" applyProtection="1">
      <alignment horizontal="center"/>
    </xf>
    <xf numFmtId="0" fontId="0" fillId="0" borderId="188" xfId="0" applyFont="1" applyBorder="1" applyAlignment="1" applyProtection="1">
      <alignment horizontal="center"/>
    </xf>
    <xf numFmtId="0" fontId="30" fillId="0" borderId="183" xfId="0" applyFont="1" applyBorder="1" applyProtection="1"/>
    <xf numFmtId="180" fontId="0" fillId="0" borderId="184" xfId="0" applyNumberFormat="1" applyFont="1" applyBorder="1" applyAlignment="1" applyProtection="1">
      <alignment horizontal="center"/>
    </xf>
    <xf numFmtId="0" fontId="30" fillId="0" borderId="76" xfId="0" applyFont="1" applyBorder="1" applyProtection="1"/>
    <xf numFmtId="0" fontId="5" fillId="0" borderId="183" xfId="0" applyFont="1" applyBorder="1" applyProtection="1"/>
    <xf numFmtId="180" fontId="0" fillId="0" borderId="188" xfId="0" applyNumberFormat="1" applyFont="1" applyBorder="1" applyProtection="1"/>
    <xf numFmtId="0" fontId="30" fillId="4" borderId="183" xfId="0" applyFont="1" applyFill="1" applyBorder="1" applyProtection="1"/>
    <xf numFmtId="180" fontId="0" fillId="4" borderId="184" xfId="0" applyNumberFormat="1" applyFont="1" applyFill="1" applyBorder="1" applyAlignment="1" applyProtection="1">
      <alignment horizontal="center"/>
    </xf>
    <xf numFmtId="0" fontId="30" fillId="4" borderId="76" xfId="0" applyFont="1" applyFill="1" applyBorder="1" applyProtection="1"/>
    <xf numFmtId="0" fontId="0" fillId="4" borderId="183" xfId="0" applyFont="1" applyFill="1" applyBorder="1" applyProtection="1"/>
    <xf numFmtId="0" fontId="0" fillId="4" borderId="184" xfId="0" applyFont="1" applyFill="1" applyBorder="1" applyProtection="1"/>
    <xf numFmtId="0" fontId="0" fillId="4" borderId="76" xfId="0" applyFont="1" applyFill="1" applyBorder="1" applyProtection="1"/>
    <xf numFmtId="0" fontId="5" fillId="4" borderId="183" xfId="0" applyFont="1" applyFill="1" applyBorder="1" applyProtection="1"/>
    <xf numFmtId="180" fontId="0" fillId="4" borderId="188" xfId="0" applyNumberFormat="1" applyFont="1" applyFill="1" applyBorder="1" applyProtection="1"/>
    <xf numFmtId="0" fontId="34" fillId="0" borderId="0" xfId="0" applyFont="1" applyAlignment="1" applyProtection="1">
      <alignment horizontal="center"/>
    </xf>
    <xf numFmtId="0" fontId="31" fillId="0" borderId="183" xfId="0" applyFont="1" applyFill="1" applyBorder="1" applyProtection="1"/>
    <xf numFmtId="180" fontId="0" fillId="0" borderId="184" xfId="0" applyNumberFormat="1" applyFont="1" applyFill="1" applyBorder="1" applyAlignment="1" applyProtection="1">
      <alignment horizontal="center"/>
    </xf>
    <xf numFmtId="0" fontId="30" fillId="0" borderId="76" xfId="0" applyFont="1" applyFill="1" applyBorder="1" applyProtection="1"/>
    <xf numFmtId="0" fontId="0" fillId="0" borderId="183" xfId="0" applyFont="1" applyFill="1" applyBorder="1" applyProtection="1"/>
    <xf numFmtId="0" fontId="0" fillId="0" borderId="184" xfId="0" applyFont="1" applyFill="1" applyBorder="1" applyProtection="1"/>
    <xf numFmtId="0" fontId="0" fillId="0" borderId="76" xfId="0" applyFont="1" applyFill="1" applyBorder="1" applyProtection="1"/>
    <xf numFmtId="0" fontId="5" fillId="0" borderId="183" xfId="0" applyFont="1" applyFill="1" applyBorder="1" applyProtection="1"/>
    <xf numFmtId="180" fontId="0" fillId="0" borderId="188" xfId="0" applyNumberFormat="1" applyFont="1" applyFill="1" applyBorder="1" applyProtection="1"/>
    <xf numFmtId="0" fontId="35" fillId="0" borderId="183" xfId="0" applyFont="1" applyFill="1" applyBorder="1" applyProtection="1"/>
    <xf numFmtId="0" fontId="0" fillId="0" borderId="182" xfId="0" applyFont="1" applyBorder="1" applyAlignment="1" applyProtection="1">
      <alignment horizontal="center"/>
    </xf>
    <xf numFmtId="49" fontId="0" fillId="0" borderId="183" xfId="0" applyNumberFormat="1" applyFont="1" applyBorder="1" applyProtection="1"/>
    <xf numFmtId="49" fontId="0" fillId="0" borderId="184" xfId="0" applyNumberFormat="1" applyFont="1" applyBorder="1" applyProtection="1"/>
    <xf numFmtId="49" fontId="0" fillId="0" borderId="76" xfId="0" applyNumberFormat="1" applyFont="1" applyBorder="1" applyProtection="1"/>
    <xf numFmtId="49" fontId="0" fillId="4" borderId="183" xfId="0" applyNumberFormat="1" applyFont="1" applyFill="1" applyBorder="1" applyAlignment="1" applyProtection="1">
      <alignment horizontal="right"/>
    </xf>
    <xf numFmtId="49" fontId="0" fillId="4" borderId="184" xfId="0" applyNumberFormat="1" applyFont="1" applyFill="1" applyBorder="1" applyAlignment="1" applyProtection="1">
      <alignment horizontal="right"/>
    </xf>
    <xf numFmtId="49" fontId="0" fillId="4" borderId="76" xfId="0" applyNumberFormat="1" applyFont="1" applyFill="1" applyBorder="1" applyAlignment="1" applyProtection="1">
      <alignment horizontal="right"/>
    </xf>
    <xf numFmtId="49" fontId="0" fillId="0" borderId="183" xfId="0" applyNumberFormat="1" applyFont="1" applyBorder="1" applyAlignment="1" applyProtection="1">
      <alignment horizontal="right"/>
    </xf>
    <xf numFmtId="49" fontId="0" fillId="0" borderId="184" xfId="0" applyNumberFormat="1" applyFont="1" applyBorder="1" applyAlignment="1" applyProtection="1">
      <alignment horizontal="right"/>
    </xf>
    <xf numFmtId="49" fontId="0" fillId="0" borderId="76" xfId="0" applyNumberFormat="1" applyFont="1" applyBorder="1" applyAlignment="1" applyProtection="1">
      <alignment horizontal="right"/>
    </xf>
    <xf numFmtId="0" fontId="22" fillId="0" borderId="0" xfId="0" applyFont="1" applyAlignment="1" applyProtection="1">
      <alignment horizontal="center"/>
    </xf>
    <xf numFmtId="0" fontId="5" fillId="4" borderId="189" xfId="0" applyFont="1" applyFill="1" applyBorder="1" applyProtection="1"/>
    <xf numFmtId="0" fontId="35" fillId="4" borderId="183" xfId="0" applyFont="1" applyFill="1" applyBorder="1" applyProtection="1"/>
    <xf numFmtId="0" fontId="35" fillId="0" borderId="183" xfId="0" applyFont="1" applyBorder="1" applyProtection="1"/>
    <xf numFmtId="0" fontId="35" fillId="4" borderId="190" xfId="0" applyFont="1" applyFill="1" applyBorder="1" applyProtection="1"/>
    <xf numFmtId="0" fontId="36" fillId="0" borderId="0" xfId="0" applyFont="1" applyFill="1" applyAlignment="1" applyProtection="1">
      <alignment horizontal="center"/>
    </xf>
    <xf numFmtId="0" fontId="0" fillId="0" borderId="0" xfId="0" applyFont="1" applyFill="1" applyProtection="1"/>
    <xf numFmtId="0" fontId="30" fillId="0" borderId="183" xfId="0" applyFont="1" applyFill="1" applyBorder="1" applyProtection="1"/>
    <xf numFmtId="0" fontId="30" fillId="0" borderId="184" xfId="0" applyFont="1" applyFill="1" applyBorder="1" applyProtection="1"/>
    <xf numFmtId="0" fontId="30" fillId="4" borderId="184" xfId="0" applyFont="1" applyFill="1" applyBorder="1" applyProtection="1"/>
    <xf numFmtId="0" fontId="0" fillId="0" borderId="186" xfId="0" applyFont="1" applyBorder="1" applyAlignment="1" applyProtection="1">
      <alignment horizontal="center"/>
    </xf>
    <xf numFmtId="0" fontId="5" fillId="0" borderId="185" xfId="0" applyFont="1" applyBorder="1" applyProtection="1"/>
    <xf numFmtId="180" fontId="30" fillId="0" borderId="191" xfId="0" applyNumberFormat="1" applyFont="1" applyBorder="1" applyProtection="1"/>
    <xf numFmtId="0" fontId="27" fillId="0" borderId="199" xfId="0" applyFont="1" applyBorder="1" applyAlignment="1" applyProtection="1">
      <alignment horizontal="center"/>
    </xf>
    <xf numFmtId="0" fontId="27" fillId="0" borderId="200" xfId="0" applyFont="1" applyBorder="1" applyAlignment="1" applyProtection="1">
      <alignment horizontal="center"/>
    </xf>
    <xf numFmtId="178" fontId="8" fillId="0" borderId="183" xfId="0" applyNumberFormat="1" applyFont="1" applyBorder="1" applyProtection="1">
      <protection locked="0"/>
    </xf>
    <xf numFmtId="178" fontId="8" fillId="0" borderId="185" xfId="0" applyNumberFormat="1" applyFont="1" applyBorder="1" applyProtection="1">
      <protection locked="0"/>
    </xf>
    <xf numFmtId="178" fontId="8" fillId="0" borderId="195" xfId="0" applyNumberFormat="1" applyFont="1" applyFill="1" applyBorder="1" applyAlignment="1" applyProtection="1">
      <protection locked="0"/>
    </xf>
    <xf numFmtId="178" fontId="8" fillId="0" borderId="196" xfId="0" applyNumberFormat="1" applyFont="1" applyFill="1" applyBorder="1" applyAlignment="1" applyProtection="1">
      <protection locked="0"/>
    </xf>
    <xf numFmtId="178" fontId="8" fillId="0" borderId="196" xfId="0" applyNumberFormat="1" applyFont="1" applyBorder="1" applyProtection="1">
      <protection locked="0"/>
    </xf>
    <xf numFmtId="178" fontId="8" fillId="0" borderId="34" xfId="0" applyNumberFormat="1" applyFont="1" applyBorder="1" applyProtection="1">
      <protection locked="0"/>
    </xf>
    <xf numFmtId="178" fontId="8" fillId="0" borderId="184" xfId="0" applyNumberFormat="1" applyFont="1" applyBorder="1" applyProtection="1">
      <protection locked="0"/>
    </xf>
    <xf numFmtId="178" fontId="8" fillId="0" borderId="76" xfId="0" applyNumberFormat="1" applyFont="1" applyBorder="1" applyProtection="1">
      <protection locked="0"/>
    </xf>
    <xf numFmtId="178" fontId="8" fillId="0" borderId="186" xfId="0" applyNumberFormat="1" applyFont="1" applyBorder="1" applyProtection="1">
      <protection locked="0"/>
    </xf>
    <xf numFmtId="178" fontId="8" fillId="0" borderId="51" xfId="0" applyNumberFormat="1" applyFont="1" applyBorder="1" applyProtection="1">
      <protection locked="0"/>
    </xf>
    <xf numFmtId="0" fontId="37" fillId="0" borderId="0" xfId="0" applyFont="1" applyProtection="1"/>
    <xf numFmtId="0" fontId="3" fillId="0" borderId="0" xfId="0" applyFont="1" applyAlignment="1" applyProtection="1">
      <alignment horizontal="right"/>
    </xf>
    <xf numFmtId="0" fontId="6" fillId="0" borderId="0" xfId="0" applyFont="1" applyBorder="1" applyAlignment="1" applyProtection="1">
      <alignment horizontal="left"/>
    </xf>
    <xf numFmtId="177" fontId="8" fillId="0" borderId="78" xfId="0" applyNumberFormat="1" applyFont="1" applyFill="1" applyBorder="1" applyAlignment="1" applyProtection="1">
      <alignment horizontal="right"/>
      <protection locked="0"/>
    </xf>
    <xf numFmtId="177" fontId="8" fillId="0" borderId="100" xfId="0" applyNumberFormat="1" applyFont="1" applyFill="1" applyBorder="1" applyAlignment="1" applyProtection="1">
      <alignment horizontal="right"/>
      <protection locked="0"/>
    </xf>
    <xf numFmtId="0" fontId="1" fillId="0" borderId="14" xfId="0" applyFont="1" applyFill="1" applyBorder="1" applyAlignment="1" applyProtection="1">
      <alignment horizontal="left"/>
    </xf>
    <xf numFmtId="0" fontId="1" fillId="0" borderId="15" xfId="0" applyFont="1" applyFill="1" applyBorder="1" applyAlignment="1" applyProtection="1">
      <alignment horizontal="left"/>
    </xf>
    <xf numFmtId="178" fontId="8" fillId="0" borderId="34" xfId="0" applyNumberFormat="1" applyFont="1" applyFill="1" applyBorder="1" applyAlignment="1" applyProtection="1">
      <protection locked="0"/>
    </xf>
    <xf numFmtId="178" fontId="8" fillId="0" borderId="49" xfId="0" applyNumberFormat="1" applyFont="1" applyFill="1" applyBorder="1" applyAlignment="1" applyProtection="1">
      <protection locked="0"/>
    </xf>
    <xf numFmtId="178" fontId="8" fillId="0" borderId="109" xfId="0" applyNumberFormat="1" applyFont="1" applyFill="1" applyBorder="1" applyAlignment="1" applyProtection="1">
      <protection locked="0"/>
    </xf>
    <xf numFmtId="178" fontId="8" fillId="0" borderId="76" xfId="0" applyNumberFormat="1" applyFont="1" applyFill="1" applyBorder="1" applyAlignment="1" applyProtection="1">
      <protection locked="0"/>
    </xf>
    <xf numFmtId="178" fontId="8" fillId="0" borderId="77" xfId="0" applyNumberFormat="1" applyFont="1" applyFill="1" applyBorder="1" applyAlignment="1" applyProtection="1">
      <protection locked="0"/>
    </xf>
    <xf numFmtId="178" fontId="8" fillId="0" borderId="103" xfId="0" applyNumberFormat="1" applyFont="1" applyFill="1" applyBorder="1" applyAlignment="1" applyProtection="1">
      <protection locked="0"/>
    </xf>
    <xf numFmtId="0" fontId="1" fillId="0" borderId="118" xfId="0" applyFont="1" applyFill="1" applyBorder="1" applyAlignment="1" applyProtection="1">
      <alignment horizontal="left"/>
    </xf>
    <xf numFmtId="0" fontId="1" fillId="0" borderId="119" xfId="0" applyFont="1" applyFill="1" applyBorder="1" applyAlignment="1" applyProtection="1">
      <alignment horizontal="left"/>
    </xf>
    <xf numFmtId="178" fontId="8" fillId="0" borderId="38" xfId="0" applyNumberFormat="1" applyFont="1" applyFill="1" applyBorder="1" applyAlignment="1" applyProtection="1">
      <protection locked="0"/>
    </xf>
    <xf numFmtId="178" fontId="8" fillId="0" borderId="75" xfId="0" applyNumberFormat="1" applyFont="1" applyFill="1" applyBorder="1" applyAlignment="1" applyProtection="1">
      <protection locked="0"/>
    </xf>
    <xf numFmtId="178" fontId="8" fillId="0" borderId="104" xfId="0" applyNumberFormat="1" applyFont="1" applyFill="1" applyBorder="1" applyAlignment="1" applyProtection="1">
      <protection locked="0"/>
    </xf>
    <xf numFmtId="0" fontId="0" fillId="0" borderId="14" xfId="0" applyFont="1" applyBorder="1" applyAlignment="1" applyProtection="1">
      <alignment horizontal="left"/>
    </xf>
    <xf numFmtId="0" fontId="1" fillId="0" borderId="15" xfId="0" applyFont="1" applyBorder="1" applyAlignment="1" applyProtection="1">
      <alignment horizontal="left"/>
    </xf>
    <xf numFmtId="0" fontId="1" fillId="0" borderId="19" xfId="0" applyFont="1" applyBorder="1" applyAlignment="1" applyProtection="1">
      <alignment horizontal="left"/>
    </xf>
    <xf numFmtId="0" fontId="1" fillId="0" borderId="74"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178" fontId="8" fillId="0" borderId="37" xfId="0" applyNumberFormat="1" applyFont="1" applyFill="1" applyBorder="1" applyAlignment="1" applyProtection="1">
      <protection locked="0"/>
    </xf>
    <xf numFmtId="178" fontId="8" fillId="0" borderId="70" xfId="0" applyNumberFormat="1" applyFont="1" applyFill="1" applyBorder="1" applyAlignment="1" applyProtection="1">
      <protection locked="0"/>
    </xf>
    <xf numFmtId="178" fontId="8" fillId="0" borderId="107" xfId="0" applyNumberFormat="1" applyFont="1" applyFill="1" applyBorder="1" applyAlignment="1" applyProtection="1">
      <protection locked="0"/>
    </xf>
    <xf numFmtId="178" fontId="8" fillId="0" borderId="78" xfId="0" applyNumberFormat="1" applyFont="1" applyFill="1" applyBorder="1" applyAlignment="1" applyProtection="1">
      <protection locked="0"/>
    </xf>
    <xf numFmtId="178" fontId="8" fillId="0" borderId="79" xfId="0" applyNumberFormat="1" applyFont="1" applyFill="1" applyBorder="1" applyAlignment="1" applyProtection="1">
      <protection locked="0"/>
    </xf>
    <xf numFmtId="178" fontId="8" fillId="0" borderId="101" xfId="0" applyNumberFormat="1" applyFont="1" applyFill="1" applyBorder="1" applyAlignment="1" applyProtection="1">
      <protection locked="0"/>
    </xf>
    <xf numFmtId="0" fontId="1" fillId="0" borderId="13" xfId="0" applyFont="1" applyBorder="1" applyAlignment="1" applyProtection="1">
      <alignment horizontal="left"/>
    </xf>
    <xf numFmtId="0" fontId="1" fillId="0" borderId="12" xfId="0" applyFont="1" applyBorder="1" applyAlignment="1" applyProtection="1">
      <alignment horizontal="left"/>
    </xf>
    <xf numFmtId="0" fontId="1" fillId="0" borderId="166" xfId="0" applyFont="1" applyBorder="1" applyAlignment="1" applyProtection="1">
      <alignment horizontal="left"/>
    </xf>
    <xf numFmtId="0" fontId="1" fillId="0" borderId="167" xfId="0" applyFont="1" applyBorder="1" applyAlignment="1" applyProtection="1">
      <alignment horizontal="left"/>
    </xf>
    <xf numFmtId="178" fontId="8" fillId="0" borderId="135" xfId="0" applyNumberFormat="1" applyFont="1" applyFill="1" applyBorder="1" applyAlignment="1" applyProtection="1">
      <protection locked="0"/>
    </xf>
    <xf numFmtId="178" fontId="8" fillId="0" borderId="153" xfId="0" applyNumberFormat="1" applyFont="1" applyFill="1" applyBorder="1" applyAlignment="1" applyProtection="1">
      <protection locked="0"/>
    </xf>
    <xf numFmtId="178" fontId="8" fillId="0" borderId="154" xfId="0" applyNumberFormat="1" applyFont="1" applyFill="1" applyBorder="1" applyAlignment="1" applyProtection="1">
      <protection locked="0"/>
    </xf>
    <xf numFmtId="0" fontId="6" fillId="0" borderId="118" xfId="0" applyFont="1" applyBorder="1" applyAlignment="1" applyProtection="1">
      <alignment horizontal="left"/>
    </xf>
    <xf numFmtId="0" fontId="6" fillId="0" borderId="119" xfId="0" applyFont="1" applyBorder="1" applyAlignment="1" applyProtection="1">
      <alignment horizontal="left"/>
    </xf>
    <xf numFmtId="177" fontId="8" fillId="0" borderId="37" xfId="0" applyNumberFormat="1" applyFont="1" applyFill="1" applyBorder="1" applyAlignment="1" applyProtection="1">
      <alignment horizontal="right"/>
      <protection locked="0"/>
    </xf>
    <xf numFmtId="177" fontId="8" fillId="0" borderId="99" xfId="0" applyNumberFormat="1" applyFont="1" applyFill="1" applyBorder="1" applyAlignment="1" applyProtection="1">
      <alignment horizontal="right"/>
      <protection locked="0"/>
    </xf>
    <xf numFmtId="0" fontId="1" fillId="0" borderId="14" xfId="0" applyFont="1" applyBorder="1" applyAlignment="1" applyProtection="1">
      <alignment horizontal="left"/>
    </xf>
    <xf numFmtId="177" fontId="8" fillId="0" borderId="135" xfId="0" applyNumberFormat="1" applyFont="1" applyFill="1" applyBorder="1" applyAlignment="1" applyProtection="1">
      <alignment horizontal="right"/>
      <protection locked="0"/>
    </xf>
    <xf numFmtId="177" fontId="8" fillId="0" borderId="115" xfId="0" applyNumberFormat="1" applyFont="1" applyFill="1" applyBorder="1" applyAlignment="1" applyProtection="1">
      <alignment horizontal="right"/>
      <protection locked="0"/>
    </xf>
    <xf numFmtId="178" fontId="8" fillId="0" borderId="38" xfId="0" applyNumberFormat="1" applyFont="1" applyFill="1" applyBorder="1" applyAlignment="1" applyProtection="1">
      <alignment horizontal="right"/>
      <protection locked="0"/>
    </xf>
    <xf numFmtId="178" fontId="8" fillId="0" borderId="69" xfId="0" applyNumberFormat="1" applyFont="1" applyFill="1" applyBorder="1" applyAlignment="1" applyProtection="1">
      <alignment horizontal="right"/>
      <protection locked="0"/>
    </xf>
    <xf numFmtId="0" fontId="0" fillId="0" borderId="13" xfId="0" applyFont="1" applyBorder="1" applyAlignment="1" applyProtection="1">
      <alignment horizontal="left"/>
    </xf>
    <xf numFmtId="0" fontId="6" fillId="0" borderId="19" xfId="0" applyFont="1" applyBorder="1" applyAlignment="1" applyProtection="1">
      <alignment horizontal="center"/>
    </xf>
    <xf numFmtId="0" fontId="6" fillId="0" borderId="74" xfId="0" applyFont="1" applyBorder="1" applyAlignment="1" applyProtection="1">
      <alignment horizontal="center"/>
    </xf>
    <xf numFmtId="178" fontId="8" fillId="0" borderId="78" xfId="0" applyNumberFormat="1" applyFont="1" applyFill="1" applyBorder="1" applyAlignment="1" applyProtection="1">
      <alignment horizontal="right"/>
      <protection locked="0"/>
    </xf>
    <xf numFmtId="178" fontId="8" fillId="0" borderId="79" xfId="0" applyNumberFormat="1" applyFont="1" applyFill="1" applyBorder="1" applyAlignment="1" applyProtection="1">
      <alignment horizontal="right"/>
      <protection locked="0"/>
    </xf>
    <xf numFmtId="178" fontId="8" fillId="0" borderId="101" xfId="0" applyNumberFormat="1" applyFont="1" applyFill="1" applyBorder="1" applyAlignment="1" applyProtection="1">
      <alignment horizontal="right"/>
      <protection locked="0"/>
    </xf>
    <xf numFmtId="0" fontId="4" fillId="0" borderId="0" xfId="0" applyFont="1" applyBorder="1" applyAlignment="1" applyProtection="1">
      <alignment horizontal="right"/>
    </xf>
    <xf numFmtId="0" fontId="7" fillId="0" borderId="81"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113"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7" fillId="0" borderId="114" xfId="0" applyFont="1" applyBorder="1" applyAlignment="1" applyProtection="1">
      <alignment horizontal="center" vertical="center"/>
      <protection locked="0"/>
    </xf>
    <xf numFmtId="0" fontId="0" fillId="0" borderId="9" xfId="0" applyFont="1" applyBorder="1" applyAlignment="1" applyProtection="1">
      <alignment horizontal="left"/>
    </xf>
    <xf numFmtId="0" fontId="1" fillId="0" borderId="8" xfId="0" applyFont="1" applyBorder="1" applyAlignment="1" applyProtection="1">
      <alignment horizontal="left"/>
    </xf>
    <xf numFmtId="178" fontId="8" fillId="0" borderId="69" xfId="0" applyNumberFormat="1" applyFont="1" applyFill="1" applyBorder="1" applyAlignment="1" applyProtection="1">
      <protection locked="0"/>
    </xf>
    <xf numFmtId="0" fontId="0" fillId="0" borderId="30" xfId="0" applyFont="1" applyBorder="1" applyAlignment="1" applyProtection="1">
      <alignment horizontal="left"/>
    </xf>
    <xf numFmtId="0" fontId="0" fillId="0" borderId="88" xfId="0" applyFont="1" applyBorder="1" applyAlignment="1" applyProtection="1">
      <alignment horizontal="left"/>
    </xf>
    <xf numFmtId="0" fontId="6" fillId="0" borderId="0" xfId="0" applyFont="1" applyBorder="1" applyAlignment="1" applyProtection="1">
      <alignment horizontal="left"/>
    </xf>
    <xf numFmtId="178" fontId="8" fillId="0" borderId="136" xfId="0" applyNumberFormat="1" applyFont="1" applyFill="1" applyBorder="1" applyAlignment="1" applyProtection="1">
      <protection locked="0"/>
    </xf>
    <xf numFmtId="178" fontId="8" fillId="0" borderId="97" xfId="0" applyNumberFormat="1" applyFont="1" applyFill="1" applyBorder="1" applyAlignment="1" applyProtection="1">
      <protection locked="0"/>
    </xf>
    <xf numFmtId="178" fontId="8" fillId="0" borderId="106" xfId="0" applyNumberFormat="1" applyFont="1" applyFill="1" applyBorder="1" applyAlignment="1" applyProtection="1">
      <protection locked="0"/>
    </xf>
    <xf numFmtId="178" fontId="8" fillId="0" borderId="100" xfId="0" applyNumberFormat="1" applyFont="1" applyFill="1" applyBorder="1" applyAlignment="1" applyProtection="1">
      <protection locked="0"/>
    </xf>
    <xf numFmtId="178" fontId="8" fillId="0" borderId="145" xfId="0" applyNumberFormat="1" applyFont="1" applyFill="1" applyBorder="1" applyAlignment="1" applyProtection="1"/>
    <xf numFmtId="178" fontId="8" fillId="0" borderId="74" xfId="0" applyNumberFormat="1" applyFont="1" applyFill="1" applyBorder="1" applyAlignment="1" applyProtection="1"/>
    <xf numFmtId="178" fontId="8" fillId="0" borderId="77" xfId="0" applyNumberFormat="1" applyFont="1" applyFill="1" applyBorder="1" applyAlignment="1" applyProtection="1"/>
    <xf numFmtId="178" fontId="8" fillId="0" borderId="146" xfId="0" applyNumberFormat="1" applyFont="1" applyFill="1" applyBorder="1" applyAlignment="1" applyProtection="1"/>
    <xf numFmtId="0" fontId="3" fillId="0" borderId="90" xfId="0" applyFont="1" applyBorder="1" applyAlignment="1" applyProtection="1">
      <alignment horizontal="center" vertical="center" wrapText="1"/>
    </xf>
    <xf numFmtId="0" fontId="3" fillId="0" borderId="91" xfId="0" applyFont="1" applyBorder="1" applyAlignment="1" applyProtection="1">
      <alignment horizontal="center" vertical="center" wrapText="1"/>
    </xf>
    <xf numFmtId="0" fontId="0" fillId="0" borderId="116" xfId="0" applyBorder="1" applyAlignment="1" applyProtection="1">
      <alignment horizontal="left"/>
    </xf>
    <xf numFmtId="0" fontId="6" fillId="0" borderId="13" xfId="0" applyFont="1" applyBorder="1" applyAlignment="1" applyProtection="1">
      <alignment horizontal="left"/>
    </xf>
    <xf numFmtId="0" fontId="6" fillId="0" borderId="12" xfId="0" applyFont="1" applyBorder="1" applyAlignment="1" applyProtection="1">
      <alignment horizontal="left"/>
    </xf>
    <xf numFmtId="178" fontId="8" fillId="0" borderId="92" xfId="0" applyNumberFormat="1" applyFont="1" applyFill="1" applyBorder="1" applyAlignment="1" applyProtection="1">
      <protection locked="0"/>
    </xf>
    <xf numFmtId="178" fontId="8" fillId="0" borderId="93" xfId="0" applyNumberFormat="1" applyFont="1" applyFill="1" applyBorder="1" applyAlignment="1" applyProtection="1">
      <protection locked="0"/>
    </xf>
    <xf numFmtId="178" fontId="8" fillId="0" borderId="112" xfId="0" applyNumberFormat="1" applyFont="1" applyFill="1" applyBorder="1" applyAlignment="1" applyProtection="1">
      <protection locked="0"/>
    </xf>
    <xf numFmtId="178" fontId="8" fillId="0" borderId="108" xfId="0" applyNumberFormat="1" applyFont="1" applyFill="1" applyBorder="1" applyAlignment="1" applyProtection="1">
      <protection locked="0"/>
    </xf>
    <xf numFmtId="22" fontId="4" fillId="0" borderId="89" xfId="0" applyNumberFormat="1" applyFont="1" applyBorder="1" applyAlignment="1" applyProtection="1">
      <alignment horizontal="right"/>
    </xf>
    <xf numFmtId="178" fontId="8" fillId="0" borderId="131" xfId="0" applyNumberFormat="1" applyFont="1" applyFill="1" applyBorder="1" applyAlignment="1" applyProtection="1">
      <protection locked="0"/>
    </xf>
    <xf numFmtId="178" fontId="8" fillId="0" borderId="128" xfId="0" applyNumberFormat="1" applyFont="1" applyFill="1" applyBorder="1" applyAlignment="1" applyProtection="1">
      <protection locked="0"/>
    </xf>
    <xf numFmtId="178" fontId="8" fillId="0" borderId="127" xfId="0" applyNumberFormat="1" applyFont="1" applyFill="1" applyBorder="1" applyAlignment="1" applyProtection="1">
      <protection locked="0"/>
    </xf>
    <xf numFmtId="178" fontId="8" fillId="0" borderId="132" xfId="0" applyNumberFormat="1" applyFont="1" applyFill="1" applyBorder="1" applyAlignment="1" applyProtection="1">
      <protection locked="0"/>
    </xf>
    <xf numFmtId="178" fontId="8" fillId="0" borderId="27" xfId="0" applyNumberFormat="1" applyFont="1" applyFill="1" applyBorder="1" applyAlignment="1" applyProtection="1">
      <protection locked="0"/>
    </xf>
    <xf numFmtId="178" fontId="8" fillId="0" borderId="11" xfId="0" applyNumberFormat="1" applyFont="1" applyFill="1" applyBorder="1" applyAlignment="1" applyProtection="1">
      <protection locked="0"/>
    </xf>
    <xf numFmtId="178" fontId="8" fillId="0" borderId="124" xfId="0" applyNumberFormat="1" applyFont="1" applyFill="1" applyBorder="1" applyAlignment="1" applyProtection="1">
      <protection locked="0"/>
    </xf>
    <xf numFmtId="0" fontId="0" fillId="0" borderId="10" xfId="0" applyBorder="1" applyAlignment="1" applyProtection="1">
      <alignment horizontal="left" shrinkToFit="1"/>
      <protection locked="0"/>
    </xf>
    <xf numFmtId="0" fontId="0" fillId="0" borderId="70" xfId="0"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26" xfId="0" applyBorder="1" applyAlignment="1" applyProtection="1">
      <alignment horizontal="left" shrinkToFit="1"/>
      <protection locked="0"/>
    </xf>
    <xf numFmtId="0" fontId="0" fillId="0" borderId="127" xfId="0" applyBorder="1" applyAlignment="1" applyProtection="1">
      <alignment horizontal="left" shrinkToFit="1"/>
      <protection locked="0"/>
    </xf>
    <xf numFmtId="0" fontId="0" fillId="0" borderId="128" xfId="0" applyBorder="1" applyAlignment="1" applyProtection="1">
      <alignment horizontal="left" shrinkToFit="1"/>
      <protection locked="0"/>
    </xf>
    <xf numFmtId="0" fontId="0" fillId="0" borderId="6" xfId="0"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0" borderId="71" xfId="0" applyFont="1" applyBorder="1" applyAlignment="1" applyProtection="1">
      <alignment horizontal="center"/>
    </xf>
    <xf numFmtId="0" fontId="9" fillId="0" borderId="72" xfId="0" applyFont="1" applyBorder="1" applyAlignment="1" applyProtection="1">
      <alignment horizontal="center"/>
    </xf>
    <xf numFmtId="0" fontId="0" fillId="0" borderId="71" xfId="0" applyBorder="1" applyAlignment="1" applyProtection="1">
      <alignment horizontal="center"/>
    </xf>
    <xf numFmtId="0" fontId="0" fillId="0" borderId="72" xfId="0" applyBorder="1" applyAlignment="1" applyProtection="1">
      <alignment horizontal="center"/>
    </xf>
    <xf numFmtId="0" fontId="0" fillId="0" borderId="81" xfId="0" applyBorder="1" applyAlignment="1" applyProtection="1">
      <alignment horizontal="center" vertical="center"/>
    </xf>
    <xf numFmtId="0" fontId="0" fillId="0" borderId="1" xfId="0" applyBorder="1" applyAlignment="1" applyProtection="1">
      <alignment horizontal="center" vertical="center"/>
    </xf>
    <xf numFmtId="0" fontId="0" fillId="0" borderId="82" xfId="0" applyBorder="1" applyAlignment="1" applyProtection="1">
      <alignment horizontal="center" vertical="center"/>
    </xf>
    <xf numFmtId="0" fontId="0" fillId="0" borderId="2" xfId="0" applyBorder="1" applyAlignment="1" applyProtection="1">
      <alignment horizontal="center" vertical="center"/>
    </xf>
    <xf numFmtId="0" fontId="0" fillId="0" borderId="83" xfId="0" applyBorder="1" applyAlignment="1" applyProtection="1">
      <alignment horizontal="center" vertical="center"/>
    </xf>
    <xf numFmtId="0" fontId="0" fillId="0" borderId="3" xfId="0" applyBorder="1" applyAlignment="1" applyProtection="1">
      <alignment horizontal="center" vertical="center"/>
    </xf>
    <xf numFmtId="0" fontId="0" fillId="0" borderId="84" xfId="0" applyBorder="1" applyAlignment="1" applyProtection="1">
      <alignment horizontal="center" vertical="center"/>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0" fontId="0" fillId="0" borderId="87" xfId="0" applyBorder="1" applyAlignment="1" applyProtection="1">
      <alignment horizontal="center" vertical="center"/>
    </xf>
    <xf numFmtId="0" fontId="6" fillId="0" borderId="9" xfId="0" applyFont="1" applyBorder="1" applyAlignment="1" applyProtection="1">
      <alignment horizontal="left"/>
    </xf>
    <xf numFmtId="0" fontId="6" fillId="0" borderId="8" xfId="0" applyFont="1" applyBorder="1" applyAlignment="1" applyProtection="1">
      <alignment horizontal="left"/>
    </xf>
    <xf numFmtId="0" fontId="7" fillId="0" borderId="81"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82"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81" xfId="0" applyFont="1" applyBorder="1" applyAlignment="1" applyProtection="1">
      <alignment horizontal="right"/>
      <protection locked="0"/>
    </xf>
    <xf numFmtId="0" fontId="7" fillId="0" borderId="48" xfId="0" applyFont="1" applyBorder="1" applyProtection="1">
      <protection locked="0"/>
    </xf>
    <xf numFmtId="0" fontId="7" fillId="0" borderId="83" xfId="0" applyFont="1" applyBorder="1" applyProtection="1">
      <protection locked="0"/>
    </xf>
    <xf numFmtId="0" fontId="7" fillId="0" borderId="49" xfId="0" applyFont="1" applyBorder="1" applyProtection="1">
      <protection locked="0"/>
    </xf>
    <xf numFmtId="0" fontId="0" fillId="0" borderId="49" xfId="0" applyBorder="1" applyAlignment="1" applyProtection="1">
      <alignment horizontal="center"/>
    </xf>
    <xf numFmtId="0" fontId="7" fillId="0" borderId="48"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16" fillId="0" borderId="59" xfId="0" applyFont="1" applyBorder="1" applyAlignment="1" applyProtection="1">
      <alignment horizontal="center" shrinkToFit="1"/>
    </xf>
    <xf numFmtId="0" fontId="16" fillId="0" borderId="77" xfId="0" applyFont="1" applyBorder="1" applyAlignment="1" applyProtection="1">
      <alignment horizontal="center" shrinkToFit="1"/>
    </xf>
    <xf numFmtId="0" fontId="0" fillId="0" borderId="14" xfId="0" applyFont="1" applyBorder="1" applyAlignment="1" applyProtection="1">
      <alignment horizontal="left" shrinkToFit="1"/>
    </xf>
    <xf numFmtId="0" fontId="0" fillId="0" borderId="15" xfId="0" applyFont="1" applyBorder="1" applyAlignment="1" applyProtection="1">
      <alignment horizontal="left" shrinkToFit="1"/>
    </xf>
    <xf numFmtId="0" fontId="0" fillId="0" borderId="121" xfId="0" applyBorder="1" applyAlignment="1" applyProtection="1">
      <alignment horizontal="center"/>
    </xf>
    <xf numFmtId="0" fontId="0" fillId="0" borderId="122" xfId="0" applyBorder="1" applyAlignment="1" applyProtection="1">
      <alignment horizontal="center"/>
    </xf>
    <xf numFmtId="0" fontId="0" fillId="0" borderId="14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0" fillId="0" borderId="19" xfId="0" applyFont="1" applyBorder="1" applyAlignment="1" applyProtection="1">
      <alignment horizontal="left" shrinkToFit="1"/>
    </xf>
    <xf numFmtId="0" fontId="0" fillId="0" borderId="74" xfId="0" applyFont="1" applyBorder="1" applyAlignment="1" applyProtection="1">
      <alignment horizontal="left" shrinkToFit="1"/>
    </xf>
    <xf numFmtId="178" fontId="8" fillId="2" borderId="14" xfId="0" applyNumberFormat="1" applyFont="1" applyFill="1" applyBorder="1" applyAlignment="1" applyProtection="1">
      <protection locked="0"/>
    </xf>
    <xf numFmtId="178" fontId="8" fillId="2" borderId="79" xfId="0" applyNumberFormat="1" applyFont="1" applyFill="1" applyBorder="1" applyAlignment="1" applyProtection="1">
      <protection locked="0"/>
    </xf>
    <xf numFmtId="178" fontId="8" fillId="2" borderId="100" xfId="0" applyNumberFormat="1" applyFont="1" applyFill="1" applyBorder="1" applyAlignment="1" applyProtection="1">
      <protection locked="0"/>
    </xf>
    <xf numFmtId="178" fontId="8" fillId="2" borderId="10" xfId="0" applyNumberFormat="1" applyFont="1" applyFill="1" applyBorder="1" applyAlignment="1" applyProtection="1">
      <protection locked="0"/>
    </xf>
    <xf numFmtId="178" fontId="8" fillId="2" borderId="70" xfId="0" applyNumberFormat="1" applyFont="1" applyFill="1" applyBorder="1" applyAlignment="1" applyProtection="1">
      <protection locked="0"/>
    </xf>
    <xf numFmtId="178" fontId="8" fillId="2" borderId="99" xfId="0" applyNumberFormat="1" applyFont="1" applyFill="1" applyBorder="1" applyAlignment="1" applyProtection="1">
      <protection locked="0"/>
    </xf>
    <xf numFmtId="178" fontId="8" fillId="2" borderId="13" xfId="0" applyNumberFormat="1" applyFont="1" applyFill="1" applyBorder="1" applyAlignment="1" applyProtection="1">
      <protection locked="0"/>
    </xf>
    <xf numFmtId="178" fontId="8" fillId="2" borderId="75" xfId="0" applyNumberFormat="1" applyFont="1" applyFill="1" applyBorder="1" applyAlignment="1" applyProtection="1">
      <protection locked="0"/>
    </xf>
    <xf numFmtId="178" fontId="8" fillId="2" borderId="69" xfId="0" applyNumberFormat="1" applyFont="1" applyFill="1" applyBorder="1" applyAlignment="1" applyProtection="1">
      <protection locked="0"/>
    </xf>
    <xf numFmtId="0" fontId="16" fillId="0" borderId="76" xfId="0" applyFont="1" applyBorder="1" applyAlignment="1" applyProtection="1">
      <alignment horizontal="center" shrinkToFit="1"/>
    </xf>
    <xf numFmtId="0" fontId="0" fillId="0" borderId="10" xfId="0" applyFont="1" applyBorder="1" applyAlignment="1" applyProtection="1">
      <alignment horizontal="left" shrinkToFit="1"/>
    </xf>
    <xf numFmtId="0" fontId="0" fillId="0" borderId="11" xfId="0" applyFont="1" applyBorder="1" applyAlignment="1" applyProtection="1">
      <alignment horizontal="left" shrinkToFit="1"/>
    </xf>
    <xf numFmtId="0" fontId="3" fillId="0" borderId="95" xfId="0" applyFont="1" applyBorder="1" applyAlignment="1" applyProtection="1">
      <alignment horizontal="left"/>
    </xf>
    <xf numFmtId="0" fontId="28" fillId="0" borderId="96" xfId="0" applyFont="1" applyBorder="1" applyAlignment="1" applyProtection="1">
      <alignment horizontal="left"/>
    </xf>
    <xf numFmtId="0" fontId="28" fillId="0" borderId="110" xfId="0" applyFont="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3" xfId="0" applyFont="1" applyFill="1" applyBorder="1" applyAlignment="1" applyProtection="1">
      <alignment horizontal="left"/>
    </xf>
    <xf numFmtId="0" fontId="1" fillId="0" borderId="12" xfId="0" applyFont="1" applyFill="1" applyBorder="1" applyAlignment="1" applyProtection="1">
      <alignment horizontal="left"/>
    </xf>
    <xf numFmtId="177" fontId="8" fillId="0" borderId="92" xfId="0" applyNumberFormat="1" applyFont="1" applyFill="1" applyBorder="1" applyAlignment="1" applyProtection="1">
      <alignment horizontal="right"/>
      <protection locked="0"/>
    </xf>
    <xf numFmtId="177" fontId="8" fillId="0" borderId="98" xfId="0" applyNumberFormat="1" applyFont="1" applyFill="1" applyBorder="1" applyAlignment="1" applyProtection="1">
      <alignment horizontal="right"/>
      <protection locked="0"/>
    </xf>
    <xf numFmtId="177" fontId="8" fillId="0" borderId="38" xfId="0" applyNumberFormat="1" applyFont="1" applyFill="1" applyBorder="1" applyAlignment="1" applyProtection="1">
      <alignment horizontal="right"/>
      <protection locked="0"/>
    </xf>
    <xf numFmtId="177" fontId="8" fillId="0" borderId="69" xfId="0" applyNumberFormat="1" applyFont="1" applyFill="1" applyBorder="1" applyAlignment="1" applyProtection="1">
      <alignment horizontal="right"/>
      <protection locked="0"/>
    </xf>
    <xf numFmtId="177" fontId="8" fillId="0" borderId="76" xfId="0" applyNumberFormat="1" applyFont="1" applyFill="1" applyBorder="1" applyAlignment="1" applyProtection="1">
      <alignment horizontal="right"/>
      <protection locked="0"/>
    </xf>
    <xf numFmtId="177" fontId="8" fillId="0" borderId="80" xfId="0" applyNumberFormat="1" applyFont="1" applyFill="1" applyBorder="1" applyAlignment="1" applyProtection="1">
      <alignment horizontal="right"/>
      <protection locked="0"/>
    </xf>
    <xf numFmtId="177" fontId="8" fillId="0" borderId="34" xfId="0" applyNumberFormat="1" applyFont="1" applyFill="1" applyBorder="1" applyAlignment="1" applyProtection="1">
      <alignment horizontal="right"/>
      <protection locked="0"/>
    </xf>
    <xf numFmtId="177" fontId="8" fillId="0" borderId="3" xfId="0" applyNumberFormat="1" applyFont="1" applyFill="1" applyBorder="1" applyAlignment="1" applyProtection="1">
      <alignment horizontal="right"/>
      <protection locked="0"/>
    </xf>
    <xf numFmtId="176" fontId="3" fillId="0" borderId="59" xfId="0" applyNumberFormat="1" applyFont="1" applyBorder="1" applyAlignment="1" applyProtection="1">
      <alignment horizontal="center" vertical="top"/>
    </xf>
    <xf numFmtId="176" fontId="3" fillId="0" borderId="77" xfId="0" applyNumberFormat="1" applyFont="1" applyBorder="1" applyAlignment="1" applyProtection="1">
      <alignment horizontal="center" vertical="top"/>
    </xf>
    <xf numFmtId="176" fontId="3" fillId="0" borderId="103" xfId="0" applyNumberFormat="1" applyFont="1" applyBorder="1" applyAlignment="1" applyProtection="1">
      <alignment horizontal="center" vertical="top"/>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6" xfId="0" applyFont="1" applyBorder="1" applyAlignment="1" applyProtection="1">
      <alignment horizontal="center" vertical="center"/>
    </xf>
    <xf numFmtId="0" fontId="6" fillId="0" borderId="47" xfId="0" applyFont="1" applyBorder="1" applyAlignment="1" applyProtection="1">
      <alignment horizontal="center" vertical="center"/>
    </xf>
    <xf numFmtId="179" fontId="7" fillId="0" borderId="6" xfId="0" applyNumberFormat="1" applyFont="1" applyBorder="1" applyAlignment="1" applyProtection="1">
      <alignment horizontal="center" vertical="center" shrinkToFit="1"/>
    </xf>
    <xf numFmtId="179" fontId="7" fillId="0" borderId="46" xfId="0" applyNumberFormat="1" applyFont="1" applyBorder="1" applyAlignment="1" applyProtection="1">
      <alignment horizontal="center" vertical="center" shrinkToFit="1"/>
    </xf>
    <xf numFmtId="179" fontId="7" fillId="0" borderId="47" xfId="0" applyNumberFormat="1" applyFont="1" applyBorder="1" applyAlignment="1" applyProtection="1">
      <alignment horizontal="center" vertical="center" shrinkToFit="1"/>
    </xf>
    <xf numFmtId="177" fontId="8" fillId="0" borderId="73" xfId="0" applyNumberFormat="1" applyFont="1" applyFill="1" applyBorder="1" applyAlignment="1" applyProtection="1">
      <alignment horizontal="right"/>
      <protection locked="0"/>
    </xf>
    <xf numFmtId="177" fontId="8" fillId="0" borderId="143" xfId="0" applyNumberFormat="1" applyFont="1" applyFill="1" applyBorder="1" applyAlignment="1" applyProtection="1">
      <alignment horizontal="right"/>
      <protection locked="0"/>
    </xf>
    <xf numFmtId="178" fontId="3" fillId="0" borderId="155" xfId="0" applyNumberFormat="1" applyFont="1" applyFill="1" applyBorder="1" applyAlignment="1" applyProtection="1">
      <alignment horizontal="center"/>
    </xf>
    <xf numFmtId="178" fontId="3" fillId="0" borderId="133" xfId="0" applyNumberFormat="1" applyFont="1" applyFill="1" applyBorder="1" applyAlignment="1" applyProtection="1">
      <alignment horizontal="center"/>
    </xf>
    <xf numFmtId="178" fontId="3" fillId="0" borderId="134" xfId="0" applyNumberFormat="1" applyFont="1" applyFill="1" applyBorder="1" applyAlignment="1" applyProtection="1">
      <alignment horizontal="center"/>
    </xf>
    <xf numFmtId="177" fontId="8" fillId="0" borderId="92" xfId="0" applyNumberFormat="1" applyFont="1" applyFill="1" applyBorder="1" applyAlignment="1" applyProtection="1">
      <alignment horizontal="center"/>
      <protection locked="0"/>
    </xf>
    <xf numFmtId="177" fontId="8" fillId="0" borderId="98" xfId="0" applyNumberFormat="1" applyFont="1" applyFill="1" applyBorder="1" applyAlignment="1" applyProtection="1">
      <alignment horizontal="center"/>
      <protection locked="0"/>
    </xf>
    <xf numFmtId="177" fontId="8" fillId="0" borderId="73" xfId="0" applyNumberFormat="1" applyFont="1" applyFill="1" applyBorder="1" applyAlignment="1" applyProtection="1">
      <alignment horizontal="center"/>
      <protection locked="0"/>
    </xf>
    <xf numFmtId="177" fontId="8" fillId="0" borderId="143" xfId="0" applyNumberFormat="1" applyFont="1" applyFill="1" applyBorder="1" applyAlignment="1" applyProtection="1">
      <alignment horizontal="center"/>
      <protection locked="0"/>
    </xf>
    <xf numFmtId="0" fontId="27" fillId="2" borderId="33" xfId="0" applyFont="1" applyFill="1" applyBorder="1" applyAlignment="1" applyProtection="1">
      <alignment horizontal="center"/>
      <protection locked="0"/>
    </xf>
    <xf numFmtId="0" fontId="27" fillId="2" borderId="0" xfId="0" applyFont="1" applyFill="1" applyBorder="1" applyAlignment="1" applyProtection="1">
      <alignment horizontal="center"/>
      <protection locked="0"/>
    </xf>
    <xf numFmtId="0" fontId="6" fillId="0" borderId="79" xfId="0" applyFont="1" applyBorder="1" applyAlignment="1" applyProtection="1">
      <alignment horizontal="left"/>
    </xf>
    <xf numFmtId="0" fontId="7" fillId="0" borderId="48" xfId="0" applyFont="1" applyBorder="1" applyAlignment="1" applyProtection="1">
      <alignment horizontal="center"/>
    </xf>
    <xf numFmtId="0" fontId="7" fillId="0" borderId="49" xfId="0" applyFont="1" applyBorder="1" applyAlignment="1" applyProtection="1">
      <alignment horizontal="center"/>
    </xf>
    <xf numFmtId="0" fontId="0" fillId="0" borderId="6"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23" fillId="0" borderId="51" xfId="0" applyFont="1" applyBorder="1" applyAlignment="1" applyProtection="1">
      <alignment horizontal="left" vertical="center"/>
    </xf>
    <xf numFmtId="0" fontId="23" fillId="0" borderId="50" xfId="0" applyFont="1" applyBorder="1" applyAlignment="1" applyProtection="1">
      <alignment horizontal="left" vertical="center"/>
    </xf>
    <xf numFmtId="0" fontId="7" fillId="0" borderId="86"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15" fillId="0" borderId="59" xfId="0" applyFont="1" applyBorder="1" applyAlignment="1" applyProtection="1">
      <alignment horizontal="center"/>
    </xf>
    <xf numFmtId="0" fontId="15" fillId="0" borderId="77" xfId="0" applyFont="1" applyBorder="1" applyAlignment="1" applyProtection="1">
      <alignment horizontal="center"/>
    </xf>
    <xf numFmtId="0" fontId="0" fillId="0" borderId="0" xfId="0" applyBorder="1" applyAlignment="1" applyProtection="1">
      <alignment horizontal="left"/>
      <protection locked="0"/>
    </xf>
    <xf numFmtId="0" fontId="0" fillId="0" borderId="147" xfId="0" applyBorder="1" applyAlignment="1" applyProtection="1">
      <alignment horizontal="left" shrinkToFit="1"/>
      <protection locked="0"/>
    </xf>
    <xf numFmtId="0" fontId="0" fillId="0" borderId="148" xfId="0" applyBorder="1" applyAlignment="1" applyProtection="1">
      <alignment horizontal="left" shrinkToFit="1"/>
      <protection locked="0"/>
    </xf>
    <xf numFmtId="0" fontId="0" fillId="0" borderId="149" xfId="0" applyBorder="1" applyAlignment="1" applyProtection="1">
      <alignment horizontal="left" shrinkToFit="1"/>
      <protection locked="0"/>
    </xf>
    <xf numFmtId="178" fontId="8" fillId="0" borderId="150" xfId="0" applyNumberFormat="1" applyFont="1" applyFill="1" applyBorder="1" applyAlignment="1" applyProtection="1">
      <protection locked="0"/>
    </xf>
    <xf numFmtId="178" fontId="8" fillId="0" borderId="149" xfId="0" applyNumberFormat="1" applyFont="1" applyFill="1" applyBorder="1" applyAlignment="1" applyProtection="1">
      <protection locked="0"/>
    </xf>
    <xf numFmtId="178" fontId="8" fillId="0" borderId="148" xfId="0" applyNumberFormat="1" applyFont="1" applyFill="1" applyBorder="1" applyAlignment="1" applyProtection="1">
      <protection locked="0"/>
    </xf>
    <xf numFmtId="178" fontId="8" fillId="0" borderId="151" xfId="0" applyNumberFormat="1" applyFont="1" applyFill="1" applyBorder="1" applyAlignment="1" applyProtection="1">
      <protection locked="0"/>
    </xf>
    <xf numFmtId="0" fontId="0" fillId="0" borderId="48" xfId="0" applyBorder="1" applyAlignment="1" applyProtection="1">
      <alignment horizontal="center"/>
    </xf>
    <xf numFmtId="0" fontId="0" fillId="0" borderId="83" xfId="0" applyBorder="1" applyAlignment="1" applyProtection="1">
      <alignment horizontal="center"/>
    </xf>
    <xf numFmtId="0" fontId="30" fillId="0" borderId="175" xfId="0" applyFont="1" applyBorder="1" applyAlignment="1" applyProtection="1">
      <alignment horizontal="center"/>
    </xf>
    <xf numFmtId="0" fontId="30" fillId="0" borderId="181" xfId="0" applyFont="1" applyBorder="1" applyAlignment="1" applyProtection="1">
      <alignment horizontal="center"/>
    </xf>
    <xf numFmtId="0" fontId="30" fillId="0" borderId="59" xfId="0" applyFont="1" applyFill="1" applyBorder="1" applyAlignment="1" applyProtection="1">
      <alignment horizontal="center"/>
    </xf>
    <xf numFmtId="0" fontId="30" fillId="0" borderId="77" xfId="0" applyFont="1" applyFill="1" applyBorder="1" applyAlignment="1" applyProtection="1">
      <alignment horizontal="center"/>
    </xf>
    <xf numFmtId="0" fontId="30" fillId="0" borderId="182" xfId="0" applyFont="1" applyFill="1" applyBorder="1" applyAlignment="1" applyProtection="1">
      <alignment horizontal="center"/>
    </xf>
    <xf numFmtId="0" fontId="30" fillId="0" borderId="59" xfId="0" applyFont="1" applyBorder="1" applyAlignment="1" applyProtection="1">
      <alignment horizontal="center"/>
    </xf>
    <xf numFmtId="0" fontId="30" fillId="0" borderId="80" xfId="0" applyFont="1" applyBorder="1" applyAlignment="1" applyProtection="1">
      <alignment horizontal="center"/>
    </xf>
    <xf numFmtId="0" fontId="27" fillId="0" borderId="183" xfId="0" applyFont="1" applyBorder="1" applyAlignment="1" applyProtection="1">
      <alignment horizontal="center" shrinkToFit="1"/>
      <protection locked="0"/>
    </xf>
    <xf numFmtId="0" fontId="27" fillId="0" borderId="184" xfId="0" applyFont="1" applyBorder="1" applyAlignment="1" applyProtection="1">
      <alignment horizontal="center" shrinkToFit="1"/>
      <protection locked="0"/>
    </xf>
    <xf numFmtId="0" fontId="27" fillId="0" borderId="76" xfId="0" applyFont="1" applyBorder="1" applyAlignment="1" applyProtection="1">
      <alignment horizontal="center" shrinkToFit="1"/>
      <protection locked="0"/>
    </xf>
    <xf numFmtId="0" fontId="27" fillId="0" borderId="185" xfId="0" applyFont="1" applyBorder="1" applyAlignment="1" applyProtection="1">
      <alignment horizontal="center" shrinkToFit="1"/>
      <protection locked="0"/>
    </xf>
    <xf numFmtId="0" fontId="27" fillId="0" borderId="186"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0" fontId="27" fillId="0" borderId="184" xfId="0" applyFont="1" applyBorder="1" applyAlignment="1" applyProtection="1">
      <alignment horizontal="center" shrinkToFit="1"/>
    </xf>
    <xf numFmtId="0" fontId="27" fillId="0" borderId="188" xfId="0" applyFont="1" applyBorder="1" applyAlignment="1" applyProtection="1">
      <alignment horizontal="center" shrinkToFit="1"/>
    </xf>
    <xf numFmtId="0" fontId="27" fillId="0" borderId="191" xfId="0" applyFont="1" applyBorder="1" applyAlignment="1" applyProtection="1">
      <alignment horizontal="center" shrinkToFit="1"/>
      <protection locked="0"/>
    </xf>
    <xf numFmtId="0" fontId="31" fillId="0" borderId="59" xfId="0" applyFont="1" applyBorder="1" applyAlignment="1" applyProtection="1">
      <alignment horizontal="right"/>
    </xf>
    <xf numFmtId="0" fontId="31" fillId="0" borderId="77" xfId="0" applyFont="1" applyBorder="1" applyAlignment="1" applyProtection="1">
      <alignment horizontal="right"/>
    </xf>
    <xf numFmtId="0" fontId="31" fillId="0" borderId="182" xfId="0" applyFont="1" applyBorder="1" applyAlignment="1" applyProtection="1">
      <alignment horizontal="right"/>
    </xf>
    <xf numFmtId="0" fontId="32" fillId="0" borderId="59" xfId="0" applyFont="1" applyBorder="1" applyAlignment="1" applyProtection="1">
      <alignment horizontal="right"/>
    </xf>
    <xf numFmtId="0" fontId="32" fillId="0" borderId="77" xfId="0" applyFont="1" applyBorder="1" applyAlignment="1" applyProtection="1">
      <alignment horizontal="right"/>
    </xf>
    <xf numFmtId="0" fontId="32" fillId="0" borderId="182" xfId="0" applyFont="1" applyBorder="1" applyAlignment="1" applyProtection="1">
      <alignment horizontal="right"/>
    </xf>
    <xf numFmtId="0" fontId="30" fillId="0" borderId="86" xfId="0" applyFont="1" applyBorder="1" applyAlignment="1" applyProtection="1">
      <alignment horizontal="center"/>
    </xf>
    <xf numFmtId="0" fontId="30" fillId="0" borderId="87" xfId="0" applyFont="1" applyBorder="1" applyAlignment="1" applyProtection="1">
      <alignment horizontal="center"/>
    </xf>
    <xf numFmtId="0" fontId="30" fillId="0" borderId="77" xfId="0" applyFont="1" applyBorder="1" applyAlignment="1" applyProtection="1">
      <alignment horizontal="center"/>
    </xf>
    <xf numFmtId="0" fontId="30" fillId="4" borderId="76" xfId="0" applyFont="1" applyFill="1" applyBorder="1" applyAlignment="1" applyProtection="1">
      <alignment horizontal="center"/>
    </xf>
    <xf numFmtId="0" fontId="30" fillId="4" borderId="182" xfId="0" applyFont="1" applyFill="1" applyBorder="1" applyAlignment="1" applyProtection="1">
      <alignment horizontal="center"/>
    </xf>
    <xf numFmtId="0" fontId="30" fillId="0" borderId="76" xfId="0" applyFont="1" applyBorder="1" applyAlignment="1" applyProtection="1">
      <alignment horizontal="center"/>
    </xf>
    <xf numFmtId="0" fontId="30" fillId="0" borderId="182" xfId="0" applyFont="1" applyBorder="1" applyAlignment="1" applyProtection="1">
      <alignment horizontal="center"/>
    </xf>
    <xf numFmtId="0" fontId="0" fillId="0" borderId="0" xfId="0" applyBorder="1" applyAlignment="1" applyProtection="1">
      <alignment horizontal="left"/>
    </xf>
    <xf numFmtId="0" fontId="27" fillId="0" borderId="198" xfId="0" applyFont="1" applyBorder="1" applyAlignment="1" applyProtection="1">
      <alignment horizontal="center" vertical="center"/>
    </xf>
    <xf numFmtId="0" fontId="27" fillId="0" borderId="199" xfId="0" applyFont="1" applyBorder="1" applyAlignment="1" applyProtection="1">
      <alignment horizontal="center" vertical="center"/>
    </xf>
    <xf numFmtId="0" fontId="0" fillId="0" borderId="192" xfId="0" applyFont="1" applyBorder="1" applyAlignment="1" applyProtection="1">
      <alignment horizontal="center"/>
    </xf>
    <xf numFmtId="0" fontId="0" fillId="0" borderId="193" xfId="0" applyFont="1" applyBorder="1" applyAlignment="1" applyProtection="1">
      <alignment horizontal="center"/>
    </xf>
    <xf numFmtId="0" fontId="0" fillId="4" borderId="192" xfId="0" applyFont="1" applyFill="1" applyBorder="1" applyAlignment="1" applyProtection="1">
      <alignment horizontal="center"/>
    </xf>
    <xf numFmtId="0" fontId="0" fillId="4" borderId="193" xfId="0" applyFont="1" applyFill="1" applyBorder="1" applyAlignment="1" applyProtection="1">
      <alignment horizontal="center"/>
    </xf>
    <xf numFmtId="0" fontId="33" fillId="0" borderId="86" xfId="0" applyFont="1" applyBorder="1" applyAlignment="1" applyProtection="1">
      <alignment horizontal="right"/>
    </xf>
    <xf numFmtId="0" fontId="33" fillId="0" borderId="50" xfId="0" applyFont="1" applyBorder="1" applyAlignment="1" applyProtection="1">
      <alignment horizontal="right"/>
    </xf>
    <xf numFmtId="0" fontId="33" fillId="0" borderId="144" xfId="0" applyFont="1" applyBorder="1" applyAlignment="1" applyProtection="1">
      <alignment horizontal="right"/>
    </xf>
    <xf numFmtId="0" fontId="0" fillId="0" borderId="175" xfId="0" applyFont="1" applyBorder="1" applyAlignment="1" applyProtection="1">
      <alignment horizontal="center"/>
    </xf>
    <xf numFmtId="0" fontId="0" fillId="0" borderId="176" xfId="0" applyFont="1" applyBorder="1" applyAlignment="1" applyProtection="1">
      <alignment horizontal="center"/>
    </xf>
    <xf numFmtId="0" fontId="0" fillId="0" borderId="177" xfId="0" applyFont="1"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7" fillId="0" borderId="81" xfId="0" applyFont="1" applyBorder="1" applyAlignment="1" applyProtection="1">
      <alignment horizontal="center"/>
      <protection locked="0"/>
    </xf>
    <xf numFmtId="0" fontId="7" fillId="0" borderId="83" xfId="0" applyFont="1" applyBorder="1" applyAlignment="1" applyProtection="1">
      <alignment horizontal="center"/>
      <protection locked="0"/>
    </xf>
    <xf numFmtId="0" fontId="0" fillId="0" borderId="192" xfId="0" applyFont="1" applyFill="1" applyBorder="1" applyAlignment="1" applyProtection="1">
      <alignment horizontal="center"/>
    </xf>
    <xf numFmtId="0" fontId="0" fillId="0" borderId="193" xfId="0" applyFont="1" applyFill="1" applyBorder="1" applyAlignment="1" applyProtection="1">
      <alignment horizontal="center"/>
    </xf>
    <xf numFmtId="0" fontId="0" fillId="4" borderId="76" xfId="0" applyFont="1" applyFill="1" applyBorder="1" applyAlignment="1" applyProtection="1">
      <alignment horizontal="center"/>
    </xf>
    <xf numFmtId="0" fontId="0" fillId="4" borderId="182" xfId="0" applyFont="1" applyFill="1" applyBorder="1" applyAlignment="1" applyProtection="1">
      <alignment horizontal="center"/>
    </xf>
    <xf numFmtId="0" fontId="0" fillId="0" borderId="76" xfId="0" applyFont="1" applyBorder="1" applyAlignment="1" applyProtection="1">
      <alignment horizontal="center"/>
    </xf>
    <xf numFmtId="0" fontId="0" fillId="0" borderId="182" xfId="0" applyFont="1" applyBorder="1" applyAlignment="1" applyProtection="1">
      <alignment horizontal="center"/>
    </xf>
    <xf numFmtId="0" fontId="0" fillId="0" borderId="0"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30" fillId="0" borderId="80" xfId="0" applyFont="1" applyFill="1" applyBorder="1" applyAlignment="1" applyProtection="1">
      <alignment horizontal="center"/>
    </xf>
    <xf numFmtId="0" fontId="0" fillId="0" borderId="51" xfId="0" applyFont="1" applyBorder="1" applyAlignment="1" applyProtection="1">
      <alignment horizontal="center"/>
    </xf>
    <xf numFmtId="0" fontId="0" fillId="0" borderId="144" xfId="0" applyFont="1" applyBorder="1" applyAlignment="1" applyProtection="1">
      <alignment horizontal="center"/>
    </xf>
    <xf numFmtId="0" fontId="0" fillId="0" borderId="178" xfId="0" applyFont="1" applyBorder="1" applyAlignment="1" applyProtection="1">
      <alignment horizontal="center"/>
    </xf>
    <xf numFmtId="0" fontId="6" fillId="0" borderId="0" xfId="0" applyFont="1" applyFill="1" applyBorder="1" applyAlignment="1" applyProtection="1">
      <alignment horizontal="left"/>
    </xf>
    <xf numFmtId="0" fontId="4" fillId="0" borderId="0" xfId="0" applyFont="1" applyFill="1" applyBorder="1" applyAlignment="1" applyProtection="1">
      <alignment horizontal="right"/>
    </xf>
    <xf numFmtId="22" fontId="4" fillId="0" borderId="89" xfId="0" applyNumberFormat="1" applyFont="1" applyFill="1" applyBorder="1" applyAlignment="1" applyProtection="1">
      <alignment horizontal="right"/>
    </xf>
    <xf numFmtId="0" fontId="20" fillId="0" borderId="0" xfId="0" applyFont="1" applyFill="1" applyBorder="1" applyAlignment="1" applyProtection="1">
      <alignment horizontal="center"/>
    </xf>
    <xf numFmtId="0" fontId="0" fillId="0" borderId="6"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81"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2" xfId="0" applyFill="1" applyBorder="1" applyAlignment="1" applyProtection="1">
      <alignment horizontal="center" vertical="center"/>
    </xf>
    <xf numFmtId="0" fontId="0" fillId="0" borderId="2" xfId="0"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82"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13" xfId="0" applyFont="1" applyFill="1" applyBorder="1" applyAlignment="1" applyProtection="1">
      <alignment horizontal="center" vertical="center"/>
    </xf>
    <xf numFmtId="0" fontId="7" fillId="0" borderId="114" xfId="0" applyFont="1" applyFill="1" applyBorder="1" applyAlignment="1" applyProtection="1">
      <alignment horizontal="center" vertical="center"/>
    </xf>
    <xf numFmtId="0" fontId="0" fillId="0" borderId="83" xfId="0" applyFill="1" applyBorder="1" applyAlignment="1" applyProtection="1">
      <alignment horizontal="center" vertical="center"/>
    </xf>
    <xf numFmtId="0" fontId="0" fillId="0" borderId="3" xfId="0" applyFill="1" applyBorder="1" applyAlignment="1" applyProtection="1">
      <alignment horizontal="center" vertical="center"/>
    </xf>
    <xf numFmtId="0" fontId="7" fillId="0" borderId="81" xfId="0" applyFont="1" applyFill="1" applyBorder="1" applyAlignment="1" applyProtection="1">
      <alignment horizontal="right"/>
    </xf>
    <xf numFmtId="0" fontId="7" fillId="0" borderId="48" xfId="0" applyFont="1" applyFill="1" applyBorder="1" applyProtection="1"/>
    <xf numFmtId="0" fontId="7" fillId="0" borderId="83" xfId="0" applyFont="1" applyFill="1" applyBorder="1" applyProtection="1"/>
    <xf numFmtId="0" fontId="7" fillId="0" borderId="49" xfId="0" applyFont="1" applyFill="1" applyBorder="1" applyProtection="1"/>
    <xf numFmtId="0" fontId="0" fillId="0" borderId="48" xfId="0" applyFill="1" applyBorder="1" applyAlignment="1" applyProtection="1">
      <alignment horizontal="center"/>
    </xf>
    <xf numFmtId="0" fontId="0" fillId="0" borderId="49" xfId="0" applyFill="1" applyBorder="1" applyAlignment="1" applyProtection="1">
      <alignment horizontal="center"/>
    </xf>
    <xf numFmtId="0" fontId="7" fillId="0" borderId="48" xfId="0" applyFont="1" applyFill="1" applyBorder="1" applyAlignment="1" applyProtection="1">
      <alignment horizontal="center"/>
    </xf>
    <xf numFmtId="0" fontId="7" fillId="0" borderId="49" xfId="0" applyFont="1" applyFill="1" applyBorder="1" applyAlignment="1" applyProtection="1">
      <alignment horizontal="center"/>
    </xf>
    <xf numFmtId="0" fontId="0" fillId="0" borderId="116" xfId="0" applyFill="1" applyBorder="1" applyAlignment="1" applyProtection="1">
      <alignment horizontal="left"/>
    </xf>
    <xf numFmtId="0" fontId="3" fillId="0" borderId="90"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91"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177" fontId="8" fillId="0" borderId="92" xfId="0" applyNumberFormat="1" applyFont="1" applyFill="1" applyBorder="1" applyAlignment="1" applyProtection="1">
      <alignment horizontal="right"/>
    </xf>
    <xf numFmtId="177" fontId="8" fillId="0" borderId="98" xfId="0" applyNumberFormat="1" applyFont="1" applyFill="1" applyBorder="1" applyAlignment="1" applyProtection="1">
      <alignment horizontal="right"/>
    </xf>
    <xf numFmtId="0" fontId="0" fillId="0" borderId="30" xfId="0" applyFont="1" applyFill="1" applyBorder="1" applyAlignment="1" applyProtection="1">
      <alignment horizontal="left"/>
    </xf>
    <xf numFmtId="0" fontId="0" fillId="0" borderId="88" xfId="0" applyFont="1" applyFill="1" applyBorder="1" applyAlignment="1" applyProtection="1">
      <alignment horizontal="left"/>
    </xf>
    <xf numFmtId="178" fontId="8" fillId="0" borderId="92" xfId="0" applyNumberFormat="1" applyFont="1" applyFill="1" applyBorder="1" applyAlignment="1" applyProtection="1"/>
    <xf numFmtId="178" fontId="8" fillId="0" borderId="93" xfId="0" applyNumberFormat="1" applyFont="1" applyFill="1" applyBorder="1" applyAlignment="1" applyProtection="1"/>
    <xf numFmtId="178" fontId="8" fillId="0" borderId="112" xfId="0" applyNumberFormat="1" applyFont="1" applyFill="1" applyBorder="1" applyAlignment="1" applyProtection="1"/>
    <xf numFmtId="0" fontId="0" fillId="0" borderId="84" xfId="0"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0" xfId="0" applyFill="1" applyBorder="1" applyAlignment="1" applyProtection="1">
      <alignment horizontal="left"/>
    </xf>
    <xf numFmtId="0" fontId="0" fillId="0" borderId="83" xfId="0" applyFill="1" applyBorder="1" applyAlignment="1" applyProtection="1">
      <alignment horizontal="center"/>
    </xf>
    <xf numFmtId="0" fontId="0" fillId="0" borderId="86" xfId="0" applyFill="1" applyBorder="1" applyAlignment="1" applyProtection="1">
      <alignment horizontal="center" vertical="center"/>
    </xf>
    <xf numFmtId="0" fontId="0" fillId="0" borderId="87" xfId="0" applyFill="1" applyBorder="1" applyAlignment="1" applyProtection="1">
      <alignment horizontal="center" vertical="center"/>
    </xf>
    <xf numFmtId="0" fontId="7" fillId="0" borderId="86"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23" fillId="0" borderId="51" xfId="0" applyFont="1" applyFill="1" applyBorder="1" applyAlignment="1" applyProtection="1">
      <alignment horizontal="left" vertical="center"/>
    </xf>
    <xf numFmtId="0" fontId="23" fillId="0" borderId="50" xfId="0" applyFont="1" applyFill="1" applyBorder="1" applyAlignment="1" applyProtection="1">
      <alignment horizontal="left" vertical="center"/>
    </xf>
    <xf numFmtId="0" fontId="0" fillId="0" borderId="142" xfId="0" applyFill="1" applyBorder="1" applyAlignment="1" applyProtection="1">
      <alignment horizontal="center" vertical="center"/>
    </xf>
    <xf numFmtId="0" fontId="0" fillId="0" borderId="50" xfId="0" applyFill="1" applyBorder="1" applyAlignment="1" applyProtection="1">
      <alignment horizontal="center" vertical="center"/>
    </xf>
    <xf numFmtId="177" fontId="8" fillId="0" borderId="76" xfId="0" applyNumberFormat="1" applyFont="1" applyFill="1" applyBorder="1" applyAlignment="1" applyProtection="1">
      <alignment horizontal="right"/>
    </xf>
    <xf numFmtId="177" fontId="8" fillId="0" borderId="80" xfId="0" applyNumberFormat="1" applyFont="1" applyFill="1" applyBorder="1" applyAlignment="1" applyProtection="1">
      <alignment horizontal="right"/>
    </xf>
    <xf numFmtId="0" fontId="6" fillId="0" borderId="13" xfId="0" applyFont="1" applyFill="1" applyBorder="1" applyAlignment="1" applyProtection="1">
      <alignment horizontal="left"/>
    </xf>
    <xf numFmtId="0" fontId="6" fillId="0" borderId="12" xfId="0" applyFont="1" applyFill="1" applyBorder="1" applyAlignment="1" applyProtection="1">
      <alignment horizontal="left"/>
    </xf>
    <xf numFmtId="178" fontId="8" fillId="0" borderId="38" xfId="0" applyNumberFormat="1" applyFont="1" applyFill="1" applyBorder="1" applyAlignment="1" applyProtection="1"/>
    <xf numFmtId="178" fontId="8" fillId="0" borderId="75" xfId="0" applyNumberFormat="1" applyFont="1" applyFill="1" applyBorder="1" applyAlignment="1" applyProtection="1"/>
    <xf numFmtId="178" fontId="8" fillId="0" borderId="69" xfId="0" applyNumberFormat="1" applyFont="1" applyFill="1" applyBorder="1" applyAlignment="1" applyProtection="1"/>
    <xf numFmtId="177" fontId="8" fillId="0" borderId="78" xfId="0" applyNumberFormat="1" applyFont="1" applyFill="1" applyBorder="1" applyAlignment="1" applyProtection="1">
      <alignment horizontal="right"/>
    </xf>
    <xf numFmtId="177" fontId="8" fillId="0" borderId="100" xfId="0" applyNumberFormat="1" applyFont="1" applyFill="1" applyBorder="1" applyAlignment="1" applyProtection="1">
      <alignment horizontal="right"/>
    </xf>
    <xf numFmtId="0" fontId="16" fillId="0" borderId="59" xfId="0" applyFont="1" applyFill="1" applyBorder="1" applyAlignment="1" applyProtection="1">
      <alignment horizontal="center" shrinkToFit="1"/>
    </xf>
    <xf numFmtId="0" fontId="16" fillId="0" borderId="77" xfId="0" applyFont="1" applyFill="1" applyBorder="1" applyAlignment="1" applyProtection="1">
      <alignment horizontal="center" shrinkToFit="1"/>
    </xf>
    <xf numFmtId="0" fontId="16" fillId="0" borderId="76" xfId="0" applyFont="1" applyFill="1" applyBorder="1" applyAlignment="1" applyProtection="1">
      <alignment horizontal="center" shrinkToFit="1"/>
    </xf>
    <xf numFmtId="177" fontId="8" fillId="0" borderId="37" xfId="0" applyNumberFormat="1" applyFont="1" applyFill="1" applyBorder="1" applyAlignment="1" applyProtection="1">
      <alignment horizontal="right"/>
    </xf>
    <xf numFmtId="177" fontId="8" fillId="0" borderId="99" xfId="0" applyNumberFormat="1" applyFont="1" applyFill="1" applyBorder="1" applyAlignment="1" applyProtection="1">
      <alignment horizontal="right"/>
    </xf>
    <xf numFmtId="178" fontId="8" fillId="0" borderId="104" xfId="0" applyNumberFormat="1" applyFont="1" applyFill="1" applyBorder="1" applyAlignment="1" applyProtection="1"/>
    <xf numFmtId="177" fontId="8" fillId="0" borderId="38" xfId="0" applyNumberFormat="1" applyFont="1" applyFill="1" applyBorder="1" applyAlignment="1" applyProtection="1">
      <alignment horizontal="right"/>
    </xf>
    <xf numFmtId="177" fontId="8" fillId="0" borderId="69" xfId="0" applyNumberFormat="1" applyFont="1" applyFill="1" applyBorder="1" applyAlignment="1" applyProtection="1">
      <alignment horizontal="right"/>
    </xf>
    <xf numFmtId="0" fontId="6" fillId="0" borderId="9" xfId="0" applyFont="1" applyFill="1" applyBorder="1" applyAlignment="1" applyProtection="1">
      <alignment horizontal="left"/>
    </xf>
    <xf numFmtId="0" fontId="6" fillId="0" borderId="8" xfId="0" applyFont="1" applyFill="1" applyBorder="1" applyAlignment="1" applyProtection="1">
      <alignment horizontal="left"/>
    </xf>
    <xf numFmtId="178" fontId="8" fillId="0" borderId="136" xfId="0" applyNumberFormat="1" applyFont="1" applyFill="1" applyBorder="1" applyAlignment="1" applyProtection="1"/>
    <xf numFmtId="178" fontId="8" fillId="0" borderId="97" xfId="0" applyNumberFormat="1" applyFont="1" applyFill="1" applyBorder="1" applyAlignment="1" applyProtection="1"/>
    <xf numFmtId="178" fontId="8" fillId="0" borderId="106" xfId="0" applyNumberFormat="1" applyFont="1" applyFill="1" applyBorder="1" applyAlignment="1" applyProtection="1"/>
    <xf numFmtId="0" fontId="0" fillId="0" borderId="10" xfId="0" applyFont="1" applyFill="1" applyBorder="1" applyAlignment="1" applyProtection="1">
      <alignment horizontal="left" shrinkToFit="1"/>
    </xf>
    <xf numFmtId="0" fontId="0" fillId="0" borderId="11" xfId="0" applyFont="1" applyFill="1" applyBorder="1" applyAlignment="1" applyProtection="1">
      <alignment horizontal="left" shrinkToFit="1"/>
    </xf>
    <xf numFmtId="178" fontId="8" fillId="0" borderId="13" xfId="0" applyNumberFormat="1" applyFont="1" applyFill="1" applyBorder="1" applyAlignment="1" applyProtection="1"/>
    <xf numFmtId="178" fontId="8" fillId="0" borderId="38" xfId="0" applyNumberFormat="1" applyFont="1" applyFill="1" applyBorder="1" applyAlignment="1" applyProtection="1">
      <alignment horizontal="right"/>
    </xf>
    <xf numFmtId="178" fontId="8" fillId="0" borderId="69" xfId="0" applyNumberFormat="1" applyFont="1" applyFill="1" applyBorder="1" applyAlignment="1" applyProtection="1">
      <alignment horizontal="right"/>
    </xf>
    <xf numFmtId="0" fontId="0" fillId="0" borderId="19" xfId="0" applyFont="1" applyFill="1" applyBorder="1" applyAlignment="1" applyProtection="1">
      <alignment horizontal="left" shrinkToFit="1"/>
    </xf>
    <xf numFmtId="0" fontId="0" fillId="0" borderId="74" xfId="0" applyFont="1" applyFill="1" applyBorder="1" applyAlignment="1" applyProtection="1">
      <alignment horizontal="left" shrinkToFit="1"/>
    </xf>
    <xf numFmtId="0" fontId="6" fillId="0" borderId="19" xfId="0" applyFont="1" applyFill="1" applyBorder="1" applyAlignment="1" applyProtection="1">
      <alignment horizontal="center"/>
    </xf>
    <xf numFmtId="0" fontId="6" fillId="0" borderId="74" xfId="0" applyFont="1" applyFill="1" applyBorder="1" applyAlignment="1" applyProtection="1">
      <alignment horizontal="center"/>
    </xf>
    <xf numFmtId="0" fontId="0" fillId="0" borderId="14" xfId="0" applyFont="1" applyFill="1" applyBorder="1" applyAlignment="1" applyProtection="1">
      <alignment horizontal="left" shrinkToFit="1"/>
    </xf>
    <xf numFmtId="0" fontId="0" fillId="0" borderId="15" xfId="0" applyFont="1" applyFill="1" applyBorder="1" applyAlignment="1" applyProtection="1">
      <alignment horizontal="left" shrinkToFit="1"/>
    </xf>
    <xf numFmtId="178" fontId="8" fillId="0" borderId="14" xfId="0" applyNumberFormat="1" applyFont="1" applyFill="1" applyBorder="1" applyAlignment="1" applyProtection="1"/>
    <xf numFmtId="178" fontId="8" fillId="0" borderId="79" xfId="0" applyNumberFormat="1" applyFont="1" applyFill="1" applyBorder="1" applyAlignment="1" applyProtection="1"/>
    <xf numFmtId="178" fontId="8" fillId="0" borderId="100" xfId="0" applyNumberFormat="1" applyFont="1" applyFill="1" applyBorder="1" applyAlignment="1" applyProtection="1"/>
    <xf numFmtId="178" fontId="8" fillId="0" borderId="10" xfId="0" applyNumberFormat="1" applyFont="1" applyFill="1" applyBorder="1" applyAlignment="1" applyProtection="1"/>
    <xf numFmtId="178" fontId="8" fillId="0" borderId="70" xfId="0" applyNumberFormat="1" applyFont="1" applyFill="1" applyBorder="1" applyAlignment="1" applyProtection="1"/>
    <xf numFmtId="178" fontId="8" fillId="0" borderId="99" xfId="0" applyNumberFormat="1" applyFont="1" applyFill="1" applyBorder="1" applyAlignment="1" applyProtection="1"/>
    <xf numFmtId="0" fontId="0" fillId="0" borderId="13" xfId="0" applyFont="1" applyFill="1" applyBorder="1" applyAlignment="1" applyProtection="1">
      <alignment horizontal="left"/>
    </xf>
    <xf numFmtId="178" fontId="8" fillId="0" borderId="78" xfId="0" applyNumberFormat="1" applyFont="1" applyFill="1" applyBorder="1" applyAlignment="1" applyProtection="1"/>
    <xf numFmtId="178" fontId="8" fillId="0" borderId="101" xfId="0" applyNumberFormat="1" applyFont="1" applyFill="1" applyBorder="1" applyAlignment="1" applyProtection="1"/>
    <xf numFmtId="0" fontId="0" fillId="0" borderId="9" xfId="0" applyFont="1" applyFill="1" applyBorder="1" applyAlignment="1" applyProtection="1">
      <alignment horizontal="left"/>
    </xf>
    <xf numFmtId="0" fontId="1" fillId="0" borderId="8" xfId="0" applyFont="1" applyFill="1" applyBorder="1" applyAlignment="1" applyProtection="1">
      <alignment horizontal="left"/>
    </xf>
    <xf numFmtId="178" fontId="8" fillId="0" borderId="108" xfId="0" applyNumberFormat="1" applyFont="1" applyFill="1" applyBorder="1" applyAlignment="1" applyProtection="1"/>
    <xf numFmtId="176" fontId="3" fillId="0" borderId="59" xfId="0" applyNumberFormat="1" applyFont="1" applyFill="1" applyBorder="1" applyAlignment="1" applyProtection="1">
      <alignment horizontal="center" vertical="top"/>
    </xf>
    <xf numFmtId="176" fontId="3" fillId="0" borderId="77" xfId="0" applyNumberFormat="1" applyFont="1" applyFill="1" applyBorder="1" applyAlignment="1" applyProtection="1">
      <alignment horizontal="center" vertical="top"/>
    </xf>
    <xf numFmtId="176" fontId="3" fillId="0" borderId="103" xfId="0" applyNumberFormat="1" applyFont="1" applyFill="1" applyBorder="1" applyAlignment="1" applyProtection="1">
      <alignment horizontal="center" vertical="top"/>
    </xf>
    <xf numFmtId="0" fontId="6" fillId="0" borderId="14" xfId="0" applyFont="1" applyFill="1" applyBorder="1" applyAlignment="1" applyProtection="1">
      <alignment horizontal="left"/>
    </xf>
    <xf numFmtId="0" fontId="6" fillId="0" borderId="15" xfId="0" applyFont="1" applyFill="1" applyBorder="1" applyAlignment="1" applyProtection="1">
      <alignment horizontal="left"/>
    </xf>
    <xf numFmtId="0" fontId="6" fillId="0" borderId="10" xfId="0" applyFont="1" applyFill="1" applyBorder="1" applyAlignment="1" applyProtection="1">
      <alignment horizontal="left"/>
    </xf>
    <xf numFmtId="0" fontId="6" fillId="0" borderId="11" xfId="0" applyFont="1" applyFill="1" applyBorder="1" applyAlignment="1" applyProtection="1">
      <alignment horizontal="left"/>
    </xf>
    <xf numFmtId="178" fontId="8" fillId="0" borderId="37" xfId="0" applyNumberFormat="1" applyFont="1" applyFill="1" applyBorder="1" applyAlignment="1" applyProtection="1"/>
    <xf numFmtId="178" fontId="8" fillId="0" borderId="107" xfId="0" applyNumberFormat="1" applyFont="1" applyFill="1" applyBorder="1" applyAlignment="1" applyProtection="1"/>
    <xf numFmtId="0" fontId="1" fillId="0" borderId="10" xfId="0" applyFont="1" applyFill="1" applyBorder="1" applyAlignment="1" applyProtection="1">
      <alignment horizontal="left"/>
    </xf>
    <xf numFmtId="0" fontId="1" fillId="0" borderId="11" xfId="0" applyFont="1" applyFill="1" applyBorder="1" applyAlignment="1" applyProtection="1">
      <alignment horizontal="left"/>
    </xf>
    <xf numFmtId="0" fontId="6" fillId="0" borderId="118" xfId="0" applyFont="1" applyFill="1" applyBorder="1" applyAlignment="1" applyProtection="1">
      <alignment horizontal="left"/>
    </xf>
    <xf numFmtId="0" fontId="6" fillId="0" borderId="119" xfId="0" applyFont="1" applyFill="1" applyBorder="1" applyAlignment="1" applyProtection="1">
      <alignment horizontal="left"/>
    </xf>
    <xf numFmtId="178" fontId="8" fillId="0" borderId="135" xfId="0" applyNumberFormat="1" applyFont="1" applyFill="1" applyBorder="1" applyAlignment="1" applyProtection="1"/>
    <xf numFmtId="178" fontId="8" fillId="0" borderId="153" xfId="0" applyNumberFormat="1" applyFont="1" applyFill="1" applyBorder="1" applyAlignment="1" applyProtection="1"/>
    <xf numFmtId="178" fontId="8" fillId="0" borderId="154" xfId="0" applyNumberFormat="1" applyFont="1" applyFill="1" applyBorder="1" applyAlignment="1" applyProtection="1"/>
    <xf numFmtId="178" fontId="8" fillId="0" borderId="78" xfId="0" applyNumberFormat="1" applyFont="1" applyFill="1" applyBorder="1" applyAlignment="1" applyProtection="1">
      <alignment horizontal="right"/>
    </xf>
    <xf numFmtId="178" fontId="8" fillId="0" borderId="79" xfId="0" applyNumberFormat="1" applyFont="1" applyFill="1" applyBorder="1" applyAlignment="1" applyProtection="1">
      <alignment horizontal="right"/>
    </xf>
    <xf numFmtId="178" fontId="8" fillId="0" borderId="101" xfId="0" applyNumberFormat="1" applyFont="1" applyFill="1" applyBorder="1" applyAlignment="1" applyProtection="1">
      <alignment horizontal="right"/>
    </xf>
    <xf numFmtId="177" fontId="8" fillId="0" borderId="135" xfId="0" applyNumberFormat="1" applyFont="1" applyFill="1" applyBorder="1" applyAlignment="1" applyProtection="1">
      <alignment horizontal="right"/>
    </xf>
    <xf numFmtId="177" fontId="8" fillId="0" borderId="115" xfId="0" applyNumberFormat="1" applyFont="1" applyFill="1" applyBorder="1" applyAlignment="1" applyProtection="1">
      <alignment horizontal="right"/>
    </xf>
    <xf numFmtId="0" fontId="1" fillId="0" borderId="166" xfId="0" applyFont="1" applyFill="1" applyBorder="1" applyAlignment="1" applyProtection="1">
      <alignment horizontal="left"/>
    </xf>
    <xf numFmtId="0" fontId="1" fillId="0" borderId="167" xfId="0" applyFont="1" applyFill="1" applyBorder="1" applyAlignment="1" applyProtection="1">
      <alignment horizontal="left"/>
    </xf>
    <xf numFmtId="178" fontId="8" fillId="0" borderId="34" xfId="0" applyNumberFormat="1" applyFont="1" applyFill="1" applyBorder="1" applyAlignment="1" applyProtection="1"/>
    <xf numFmtId="178" fontId="8" fillId="0" borderId="49" xfId="0" applyNumberFormat="1" applyFont="1" applyFill="1" applyBorder="1" applyAlignment="1" applyProtection="1"/>
    <xf numFmtId="178" fontId="8" fillId="0" borderId="109" xfId="0" applyNumberFormat="1" applyFont="1" applyFill="1" applyBorder="1" applyAlignment="1" applyProtection="1"/>
    <xf numFmtId="0" fontId="1" fillId="0" borderId="19" xfId="0" applyFont="1" applyFill="1" applyBorder="1" applyAlignment="1" applyProtection="1">
      <alignment horizontal="left"/>
    </xf>
    <xf numFmtId="0" fontId="1" fillId="0" borderId="74" xfId="0" applyFont="1" applyFill="1" applyBorder="1" applyAlignment="1" applyProtection="1">
      <alignment horizontal="left"/>
    </xf>
    <xf numFmtId="178" fontId="8" fillId="0" borderId="76" xfId="0" applyNumberFormat="1" applyFont="1" applyFill="1" applyBorder="1" applyAlignment="1" applyProtection="1"/>
    <xf numFmtId="178" fontId="8" fillId="0" borderId="103" xfId="0" applyNumberFormat="1" applyFont="1" applyFill="1" applyBorder="1" applyAlignment="1" applyProtection="1"/>
    <xf numFmtId="177" fontId="8" fillId="0" borderId="34" xfId="0" applyNumberFormat="1" applyFont="1" applyFill="1" applyBorder="1" applyAlignment="1" applyProtection="1">
      <alignment horizontal="right"/>
    </xf>
    <xf numFmtId="177" fontId="8" fillId="0" borderId="3" xfId="0" applyNumberFormat="1" applyFont="1" applyFill="1" applyBorder="1" applyAlignment="1" applyProtection="1">
      <alignment horizontal="right"/>
    </xf>
    <xf numFmtId="0" fontId="0" fillId="0" borderId="14" xfId="0" applyFont="1" applyFill="1" applyBorder="1" applyAlignment="1" applyProtection="1">
      <alignment horizontal="left"/>
    </xf>
    <xf numFmtId="0" fontId="6" fillId="0" borderId="79" xfId="0" applyFont="1" applyFill="1" applyBorder="1" applyAlignment="1" applyProtection="1">
      <alignment horizontal="left"/>
    </xf>
    <xf numFmtId="0" fontId="0" fillId="0" borderId="147" xfId="0" applyFill="1" applyBorder="1" applyAlignment="1" applyProtection="1">
      <alignment horizontal="left" shrinkToFit="1"/>
    </xf>
    <xf numFmtId="0" fontId="0" fillId="0" borderId="148" xfId="0" applyFill="1" applyBorder="1" applyAlignment="1" applyProtection="1">
      <alignment horizontal="left" shrinkToFit="1"/>
    </xf>
    <xf numFmtId="0" fontId="0" fillId="0" borderId="149" xfId="0" applyFill="1" applyBorder="1" applyAlignment="1" applyProtection="1">
      <alignment horizontal="left" shrinkToFit="1"/>
    </xf>
    <xf numFmtId="0" fontId="0" fillId="0" borderId="121" xfId="0" applyFill="1" applyBorder="1" applyAlignment="1" applyProtection="1">
      <alignment horizontal="center"/>
    </xf>
    <xf numFmtId="0" fontId="0" fillId="0" borderId="122" xfId="0" applyFill="1" applyBorder="1" applyAlignment="1" applyProtection="1">
      <alignment horizontal="center"/>
    </xf>
    <xf numFmtId="178" fontId="8" fillId="0" borderId="150" xfId="0" applyNumberFormat="1" applyFont="1" applyFill="1" applyBorder="1" applyAlignment="1" applyProtection="1"/>
    <xf numFmtId="178" fontId="8" fillId="0" borderId="149" xfId="0" applyNumberFormat="1" applyFont="1" applyFill="1" applyBorder="1" applyAlignment="1" applyProtection="1"/>
    <xf numFmtId="178" fontId="8" fillId="0" borderId="148" xfId="0" applyNumberFormat="1" applyFont="1" applyFill="1" applyBorder="1" applyAlignment="1" applyProtection="1"/>
    <xf numFmtId="178" fontId="8" fillId="0" borderId="151" xfId="0" applyNumberFormat="1" applyFont="1" applyFill="1" applyBorder="1" applyAlignment="1" applyProtection="1"/>
    <xf numFmtId="0" fontId="15" fillId="0" borderId="59" xfId="0" applyFont="1" applyFill="1" applyBorder="1" applyAlignment="1" applyProtection="1">
      <alignment horizontal="center"/>
    </xf>
    <xf numFmtId="0" fontId="15" fillId="0" borderId="77" xfId="0" applyFont="1" applyFill="1" applyBorder="1" applyAlignment="1" applyProtection="1">
      <alignment horizontal="center"/>
    </xf>
    <xf numFmtId="0" fontId="3" fillId="0" borderId="95" xfId="0" applyFont="1" applyFill="1" applyBorder="1" applyAlignment="1" applyProtection="1">
      <alignment horizontal="left"/>
    </xf>
    <xf numFmtId="0" fontId="28" fillId="0" borderId="96" xfId="0" applyFont="1" applyFill="1" applyBorder="1" applyAlignment="1" applyProtection="1">
      <alignment horizontal="left"/>
    </xf>
    <xf numFmtId="0" fontId="28" fillId="0" borderId="110" xfId="0" applyFont="1" applyFill="1" applyBorder="1" applyAlignment="1" applyProtection="1">
      <alignment horizontal="left"/>
    </xf>
    <xf numFmtId="0" fontId="27" fillId="0" borderId="33" xfId="0" applyFont="1" applyFill="1" applyBorder="1" applyAlignment="1" applyProtection="1">
      <alignment horizontal="center"/>
    </xf>
    <xf numFmtId="0" fontId="27" fillId="0" borderId="0" xfId="0" applyFont="1" applyFill="1" applyBorder="1" applyAlignment="1" applyProtection="1">
      <alignment horizontal="center"/>
    </xf>
    <xf numFmtId="0" fontId="0" fillId="0" borderId="10" xfId="0" applyFill="1" applyBorder="1" applyAlignment="1" applyProtection="1">
      <alignment horizontal="left" shrinkToFit="1"/>
    </xf>
    <xf numFmtId="0" fontId="0" fillId="0" borderId="70" xfId="0" applyFill="1" applyBorder="1" applyAlignment="1" applyProtection="1">
      <alignment horizontal="left" shrinkToFit="1"/>
    </xf>
    <xf numFmtId="0" fontId="0" fillId="0" borderId="11" xfId="0" applyFill="1" applyBorder="1" applyAlignment="1" applyProtection="1">
      <alignment horizontal="left" shrinkToFit="1"/>
    </xf>
    <xf numFmtId="0" fontId="0" fillId="0" borderId="71" xfId="0" applyFill="1" applyBorder="1" applyAlignment="1" applyProtection="1">
      <alignment horizontal="center"/>
    </xf>
    <xf numFmtId="0" fontId="0" fillId="0" borderId="72" xfId="0" applyFill="1" applyBorder="1" applyAlignment="1" applyProtection="1">
      <alignment horizontal="center"/>
    </xf>
    <xf numFmtId="178" fontId="8" fillId="0" borderId="27" xfId="0" applyNumberFormat="1" applyFont="1" applyFill="1" applyBorder="1" applyAlignment="1" applyProtection="1"/>
    <xf numFmtId="178" fontId="8" fillId="0" borderId="11" xfId="0" applyNumberFormat="1" applyFont="1" applyFill="1" applyBorder="1" applyAlignment="1" applyProtection="1"/>
    <xf numFmtId="178" fontId="8" fillId="0" borderId="124" xfId="0" applyNumberFormat="1" applyFont="1" applyFill="1" applyBorder="1" applyAlignment="1" applyProtection="1"/>
    <xf numFmtId="0" fontId="9" fillId="0" borderId="71" xfId="0" applyFont="1" applyFill="1" applyBorder="1" applyAlignment="1" applyProtection="1">
      <alignment horizontal="center"/>
    </xf>
    <xf numFmtId="0" fontId="9" fillId="0" borderId="72" xfId="0" applyFont="1" applyFill="1" applyBorder="1" applyAlignment="1" applyProtection="1">
      <alignment horizontal="center"/>
    </xf>
    <xf numFmtId="177" fontId="8" fillId="0" borderId="73" xfId="0" applyNumberFormat="1" applyFont="1" applyFill="1" applyBorder="1" applyAlignment="1" applyProtection="1">
      <alignment horizontal="center"/>
    </xf>
    <xf numFmtId="177" fontId="8" fillId="0" borderId="143" xfId="0" applyNumberFormat="1" applyFont="1" applyFill="1" applyBorder="1" applyAlignment="1" applyProtection="1">
      <alignment horizontal="center"/>
    </xf>
    <xf numFmtId="179" fontId="7" fillId="0" borderId="6" xfId="0" applyNumberFormat="1" applyFont="1" applyFill="1" applyBorder="1" applyAlignment="1" applyProtection="1">
      <alignment horizontal="center" vertical="center" shrinkToFit="1"/>
    </xf>
    <xf numFmtId="179" fontId="7" fillId="0" borderId="46" xfId="0" applyNumberFormat="1" applyFont="1" applyFill="1" applyBorder="1" applyAlignment="1" applyProtection="1">
      <alignment horizontal="center" vertical="center" shrinkToFit="1"/>
    </xf>
    <xf numFmtId="179" fontId="7" fillId="0" borderId="47" xfId="0" applyNumberFormat="1" applyFont="1" applyFill="1" applyBorder="1" applyAlignment="1" applyProtection="1">
      <alignment horizontal="center" vertical="center" shrinkToFit="1"/>
    </xf>
    <xf numFmtId="177" fontId="8" fillId="0" borderId="73" xfId="0" applyNumberFormat="1" applyFont="1" applyFill="1" applyBorder="1" applyAlignment="1" applyProtection="1">
      <alignment horizontal="right"/>
    </xf>
    <xf numFmtId="177" fontId="8" fillId="0" borderId="143" xfId="0" applyNumberFormat="1" applyFont="1" applyFill="1" applyBorder="1" applyAlignment="1" applyProtection="1">
      <alignment horizontal="right"/>
    </xf>
    <xf numFmtId="0" fontId="6" fillId="0" borderId="6"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0" fontId="0" fillId="0" borderId="6" xfId="0" applyFill="1" applyBorder="1" applyAlignment="1" applyProtection="1">
      <alignment horizontal="center"/>
    </xf>
    <xf numFmtId="0" fontId="0" fillId="0" borderId="46" xfId="0" applyFill="1" applyBorder="1" applyAlignment="1" applyProtection="1">
      <alignment horizontal="center"/>
    </xf>
    <xf numFmtId="0" fontId="0" fillId="0" borderId="47" xfId="0" applyFill="1" applyBorder="1" applyAlignment="1" applyProtection="1">
      <alignment horizontal="center"/>
    </xf>
    <xf numFmtId="177" fontId="8" fillId="0" borderId="92" xfId="0" applyNumberFormat="1" applyFont="1" applyFill="1" applyBorder="1" applyAlignment="1" applyProtection="1">
      <alignment horizontal="center"/>
    </xf>
    <xf numFmtId="177" fontId="8" fillId="0" borderId="98" xfId="0" applyNumberFormat="1" applyFont="1" applyFill="1" applyBorder="1" applyAlignment="1" applyProtection="1">
      <alignment horizontal="center"/>
    </xf>
    <xf numFmtId="0" fontId="0" fillId="0" borderId="126" xfId="0" applyFill="1" applyBorder="1" applyAlignment="1" applyProtection="1">
      <alignment horizontal="left" shrinkToFit="1"/>
    </xf>
    <xf numFmtId="0" fontId="0" fillId="0" borderId="127" xfId="0" applyFill="1" applyBorder="1" applyAlignment="1" applyProtection="1">
      <alignment horizontal="left" shrinkToFit="1"/>
    </xf>
    <xf numFmtId="0" fontId="0" fillId="0" borderId="128" xfId="0" applyFill="1" applyBorder="1" applyAlignment="1" applyProtection="1">
      <alignment horizontal="left" shrinkToFit="1"/>
    </xf>
    <xf numFmtId="0" fontId="9" fillId="0" borderId="129" xfId="0" applyFont="1" applyFill="1" applyBorder="1" applyAlignment="1" applyProtection="1">
      <alignment horizontal="center"/>
    </xf>
    <xf numFmtId="0" fontId="9" fillId="0" borderId="130" xfId="0" applyFont="1" applyFill="1" applyBorder="1" applyAlignment="1" applyProtection="1">
      <alignment horizontal="center"/>
    </xf>
    <xf numFmtId="178" fontId="8" fillId="0" borderId="131" xfId="0" applyNumberFormat="1" applyFont="1" applyFill="1" applyBorder="1" applyAlignment="1" applyProtection="1"/>
    <xf numFmtId="178" fontId="8" fillId="0" borderId="128" xfId="0" applyNumberFormat="1" applyFont="1" applyFill="1" applyBorder="1" applyAlignment="1" applyProtection="1"/>
    <xf numFmtId="178" fontId="8" fillId="0" borderId="127" xfId="0" applyNumberFormat="1" applyFont="1" applyFill="1" applyBorder="1" applyAlignment="1" applyProtection="1"/>
    <xf numFmtId="178" fontId="8" fillId="0" borderId="132" xfId="0" applyNumberFormat="1" applyFont="1" applyFill="1" applyBorder="1" applyAlignment="1" applyProtection="1"/>
    <xf numFmtId="0" fontId="34" fillId="0" borderId="0" xfId="0" applyFont="1" applyBorder="1" applyAlignment="1" applyProtection="1">
      <alignment horizontal="center"/>
    </xf>
    <xf numFmtId="0" fontId="38" fillId="0" borderId="0" xfId="0" applyFont="1" applyBorder="1" applyAlignment="1" applyProtection="1">
      <alignment horizontal="center"/>
    </xf>
  </cellXfs>
  <cellStyles count="1">
    <cellStyle name="標準" xfId="0" builtinId="0"/>
  </cellStyles>
  <dxfs count="10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66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patternType="none">
          <bgColor indexed="65"/>
        </patternFill>
      </fill>
    </dxf>
    <dxf>
      <fill>
        <patternFill>
          <bgColor rgb="FFFFFFCC"/>
        </patternFill>
      </fill>
    </dxf>
    <dxf>
      <fill>
        <patternFill patternType="solid">
          <bgColor rgb="FFFFFFCC"/>
        </patternFill>
      </fill>
    </dxf>
    <dxf>
      <fill>
        <patternFill>
          <bgColor rgb="FFFF0000"/>
        </patternFill>
      </fill>
    </dxf>
    <dxf>
      <fill>
        <patternFill>
          <bgColor rgb="FFFFFFCC"/>
        </patternFill>
      </fill>
    </dxf>
    <dxf>
      <fill>
        <patternFill>
          <bgColor rgb="FFFFFFCC"/>
        </patternFill>
      </fill>
    </dxf>
    <dxf>
      <fill>
        <patternFill>
          <bgColor indexed="2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99FF99"/>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FFCC"/>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solid">
          <bgColor rgb="FFFFFFCC"/>
        </patternFill>
      </fill>
    </dxf>
  </dxfs>
  <tableStyles count="0" defaultTableStyle="TableStyleMedium9" defaultPivotStyle="PivotStyleLight16"/>
  <colors>
    <mruColors>
      <color rgb="FFFF66CC"/>
      <color rgb="FF99CCFF"/>
      <color rgb="FFFFFFCC"/>
      <color rgb="FFFFFF99"/>
      <color rgb="FF99FF99"/>
      <color rgb="FFFFFFFF"/>
      <color rgb="FFFF33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361949</xdr:colOff>
      <xdr:row>0</xdr:row>
      <xdr:rowOff>132294</xdr:rowOff>
    </xdr:from>
    <xdr:to>
      <xdr:col>26</xdr:col>
      <xdr:colOff>433916</xdr:colOff>
      <xdr:row>7</xdr:row>
      <xdr:rowOff>95253</xdr:rowOff>
    </xdr:to>
    <xdr:sp macro="" textlink="">
      <xdr:nvSpPr>
        <xdr:cNvPr id="10" name="角丸四角形 9"/>
        <xdr:cNvSpPr/>
      </xdr:nvSpPr>
      <xdr:spPr>
        <a:xfrm>
          <a:off x="9918699" y="132294"/>
          <a:ext cx="4199467" cy="155045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rgbClr val="0070C0"/>
              </a:solidFill>
            </a:rPr>
            <a:t>★お願い★</a:t>
          </a:r>
          <a:endParaRPr kumimoji="1" lang="en-US" altLang="ja-JP" sz="1100">
            <a:solidFill>
              <a:srgbClr val="0070C0"/>
            </a:solidFill>
          </a:endParaRPr>
        </a:p>
        <a:p>
          <a:pPr algn="l"/>
          <a:r>
            <a:rPr kumimoji="1" lang="ja-JP" altLang="en-US" sz="1100"/>
            <a:t>アサガオをご注文される際には、</a:t>
          </a:r>
          <a:r>
            <a:rPr kumimoji="1" lang="ja-JP" altLang="en-US" sz="1100" b="1">
              <a:solidFill>
                <a:srgbClr val="FF0000"/>
              </a:solidFill>
            </a:rPr>
            <a:t>簡単な漫画絵でいいので一緒に設置予定箇所の割付を書いたものを送って頂けると助かります。</a:t>
          </a:r>
          <a:endParaRPr kumimoji="1" lang="en-US" altLang="ja-JP" sz="1100" b="1">
            <a:solidFill>
              <a:srgbClr val="FF0000"/>
            </a:solidFill>
          </a:endParaRPr>
        </a:p>
        <a:p>
          <a:pPr algn="l"/>
          <a:r>
            <a:rPr kumimoji="1" lang="ja-JP" altLang="en-US" sz="1100"/>
            <a:t>下記図の通り、建枠の妻側や建地を抱かせている個所では使用する部材が変わります。</a:t>
          </a:r>
          <a:endParaRPr kumimoji="1" lang="en-US" altLang="ja-JP" sz="1100"/>
        </a:p>
        <a:p>
          <a:pPr algn="l"/>
          <a:r>
            <a:rPr kumimoji="1" lang="ja-JP" altLang="en-US" sz="1100"/>
            <a:t>お持ちした際に、部材が足りない等の問題が起こらないように、ご協力お願いします。</a:t>
          </a:r>
        </a:p>
      </xdr:txBody>
    </xdr:sp>
    <xdr:clientData/>
  </xdr:twoCellAnchor>
  <xdr:twoCellAnchor>
    <xdr:from>
      <xdr:col>20</xdr:col>
      <xdr:colOff>105833</xdr:colOff>
      <xdr:row>7</xdr:row>
      <xdr:rowOff>129886</xdr:rowOff>
    </xdr:from>
    <xdr:to>
      <xdr:col>28</xdr:col>
      <xdr:colOff>31750</xdr:colOff>
      <xdr:row>38</xdr:row>
      <xdr:rowOff>95249</xdr:rowOff>
    </xdr:to>
    <xdr:sp macro="" textlink="">
      <xdr:nvSpPr>
        <xdr:cNvPr id="33" name="正方形/長方形 32"/>
        <xdr:cNvSpPr/>
      </xdr:nvSpPr>
      <xdr:spPr>
        <a:xfrm>
          <a:off x="9639492" y="1705841"/>
          <a:ext cx="5398463" cy="65809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426640</xdr:colOff>
      <xdr:row>23</xdr:row>
      <xdr:rowOff>95250</xdr:rowOff>
    </xdr:from>
    <xdr:to>
      <xdr:col>23</xdr:col>
      <xdr:colOff>428624</xdr:colOff>
      <xdr:row>25</xdr:row>
      <xdr:rowOff>82944</xdr:rowOff>
    </xdr:to>
    <xdr:cxnSp macro="">
      <xdr:nvCxnSpPr>
        <xdr:cNvPr id="35" name="直線矢印コネクタ 34"/>
        <xdr:cNvCxnSpPr/>
      </xdr:nvCxnSpPr>
      <xdr:spPr>
        <a:xfrm flipH="1">
          <a:off x="12029281" y="7018734"/>
          <a:ext cx="1984" cy="463944"/>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145790</xdr:colOff>
      <xdr:row>25</xdr:row>
      <xdr:rowOff>103033</xdr:rowOff>
    </xdr:from>
    <xdr:to>
      <xdr:col>27</xdr:col>
      <xdr:colOff>617856</xdr:colOff>
      <xdr:row>30</xdr:row>
      <xdr:rowOff>165238</xdr:rowOff>
    </xdr:to>
    <xdr:pic>
      <xdr:nvPicPr>
        <xdr:cNvPr id="38" name="図 37"/>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9702540" y="7828866"/>
          <a:ext cx="5287483" cy="1279288"/>
        </a:xfrm>
        <a:prstGeom prst="rect">
          <a:avLst/>
        </a:prstGeom>
      </xdr:spPr>
    </xdr:pic>
    <xdr:clientData/>
  </xdr:twoCellAnchor>
  <xdr:twoCellAnchor>
    <xdr:from>
      <xdr:col>20</xdr:col>
      <xdr:colOff>252705</xdr:colOff>
      <xdr:row>24</xdr:row>
      <xdr:rowOff>42771</xdr:rowOff>
    </xdr:from>
    <xdr:to>
      <xdr:col>21</xdr:col>
      <xdr:colOff>388777</xdr:colOff>
      <xdr:row>25</xdr:row>
      <xdr:rowOff>72362</xdr:rowOff>
    </xdr:to>
    <xdr:sp macro="" textlink="">
      <xdr:nvSpPr>
        <xdr:cNvPr id="39" name="正方形/長方形 38"/>
        <xdr:cNvSpPr/>
      </xdr:nvSpPr>
      <xdr:spPr>
        <a:xfrm>
          <a:off x="9809455" y="7525188"/>
          <a:ext cx="823989" cy="2730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入力例　</a:t>
          </a:r>
          <a:r>
            <a:rPr kumimoji="1" lang="en-US" altLang="ja-JP" sz="1100" b="1">
              <a:solidFill>
                <a:schemeClr val="tx1"/>
              </a:solidFill>
            </a:rPr>
            <a:t>1</a:t>
          </a:r>
          <a:endParaRPr kumimoji="1" lang="ja-JP" altLang="en-US" sz="1100" b="1">
            <a:solidFill>
              <a:schemeClr val="tx1"/>
            </a:solidFill>
          </a:endParaRPr>
        </a:p>
      </xdr:txBody>
    </xdr:sp>
    <xdr:clientData/>
  </xdr:twoCellAnchor>
  <xdr:twoCellAnchor>
    <xdr:from>
      <xdr:col>20</xdr:col>
      <xdr:colOff>257367</xdr:colOff>
      <xdr:row>30</xdr:row>
      <xdr:rowOff>231678</xdr:rowOff>
    </xdr:from>
    <xdr:to>
      <xdr:col>21</xdr:col>
      <xdr:colOff>393439</xdr:colOff>
      <xdr:row>32</xdr:row>
      <xdr:rowOff>17420</xdr:rowOff>
    </xdr:to>
    <xdr:sp macro="" textlink="">
      <xdr:nvSpPr>
        <xdr:cNvPr id="40" name="正方形/長方形 39"/>
        <xdr:cNvSpPr/>
      </xdr:nvSpPr>
      <xdr:spPr>
        <a:xfrm>
          <a:off x="9814117" y="9174595"/>
          <a:ext cx="823989" cy="272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入力例　</a:t>
          </a:r>
          <a:r>
            <a:rPr kumimoji="1" lang="en-US" altLang="ja-JP" sz="1100" b="1">
              <a:solidFill>
                <a:schemeClr val="tx1"/>
              </a:solidFill>
            </a:rPr>
            <a:t>2</a:t>
          </a:r>
          <a:endParaRPr kumimoji="1" lang="ja-JP" altLang="en-US" sz="1100" b="1">
            <a:solidFill>
              <a:schemeClr val="tx1"/>
            </a:solidFill>
          </a:endParaRPr>
        </a:p>
      </xdr:txBody>
    </xdr:sp>
    <xdr:clientData/>
  </xdr:twoCellAnchor>
  <xdr:twoCellAnchor editAs="oneCell">
    <xdr:from>
      <xdr:col>20</xdr:col>
      <xdr:colOff>174625</xdr:colOff>
      <xdr:row>32</xdr:row>
      <xdr:rowOff>74083</xdr:rowOff>
    </xdr:from>
    <xdr:to>
      <xdr:col>27</xdr:col>
      <xdr:colOff>619125</xdr:colOff>
      <xdr:row>37</xdr:row>
      <xdr:rowOff>203957</xdr:rowOff>
    </xdr:to>
    <xdr:pic>
      <xdr:nvPicPr>
        <xdr:cNvPr id="42" name="図 41"/>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9731375" y="9503833"/>
          <a:ext cx="5259917" cy="1346957"/>
        </a:xfrm>
        <a:prstGeom prst="rect">
          <a:avLst/>
        </a:prstGeom>
      </xdr:spPr>
    </xdr:pic>
    <xdr:clientData/>
  </xdr:twoCellAnchor>
  <xdr:twoCellAnchor>
    <xdr:from>
      <xdr:col>20</xdr:col>
      <xdr:colOff>645584</xdr:colOff>
      <xdr:row>7</xdr:row>
      <xdr:rowOff>155863</xdr:rowOff>
    </xdr:from>
    <xdr:to>
      <xdr:col>26</xdr:col>
      <xdr:colOff>464342</xdr:colOff>
      <xdr:row>22</xdr:row>
      <xdr:rowOff>76069</xdr:rowOff>
    </xdr:to>
    <xdr:grpSp>
      <xdr:nvGrpSpPr>
        <xdr:cNvPr id="34" name="グループ化 33"/>
        <xdr:cNvGrpSpPr/>
      </xdr:nvGrpSpPr>
      <xdr:grpSpPr>
        <a:xfrm>
          <a:off x="10158678" y="1727488"/>
          <a:ext cx="3962133" cy="2634831"/>
          <a:chOff x="16102210" y="4217833"/>
          <a:chExt cx="3539578" cy="2626926"/>
        </a:xfrm>
      </xdr:grpSpPr>
      <xdr:pic>
        <xdr:nvPicPr>
          <xdr:cNvPr id="19" name="図 18"/>
          <xdr:cNvPicPr>
            <a:picLocks noChangeAspect="1"/>
          </xdr:cNvPicPr>
        </xdr:nvPicPr>
        <xdr:blipFill rotWithShape="1">
          <a:blip xmlns:r="http://schemas.openxmlformats.org/officeDocument/2006/relationships" r:embed="rId3"/>
          <a:srcRect l="9155" r="3475" b="11759"/>
          <a:stretch/>
        </xdr:blipFill>
        <xdr:spPr>
          <a:xfrm>
            <a:off x="16102210" y="4217833"/>
            <a:ext cx="3539578" cy="2626926"/>
          </a:xfrm>
          <a:prstGeom prst="rect">
            <a:avLst/>
          </a:prstGeom>
        </xdr:spPr>
      </xdr:pic>
      <xdr:sp macro="" textlink="">
        <xdr:nvSpPr>
          <xdr:cNvPr id="41" name="円/楕円 40"/>
          <xdr:cNvSpPr/>
        </xdr:nvSpPr>
        <xdr:spPr>
          <a:xfrm>
            <a:off x="16668387" y="4765592"/>
            <a:ext cx="101600" cy="889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円/楕円 42"/>
          <xdr:cNvSpPr/>
        </xdr:nvSpPr>
        <xdr:spPr>
          <a:xfrm>
            <a:off x="16672092" y="5103546"/>
            <a:ext cx="101600" cy="8823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円/楕円 43"/>
          <xdr:cNvSpPr/>
        </xdr:nvSpPr>
        <xdr:spPr>
          <a:xfrm>
            <a:off x="16677779" y="5361273"/>
            <a:ext cx="101600" cy="88232"/>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円/楕円 44"/>
          <xdr:cNvSpPr/>
        </xdr:nvSpPr>
        <xdr:spPr>
          <a:xfrm>
            <a:off x="17191074" y="6154093"/>
            <a:ext cx="101600" cy="889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円/楕円 45"/>
          <xdr:cNvSpPr/>
        </xdr:nvSpPr>
        <xdr:spPr>
          <a:xfrm>
            <a:off x="17629224" y="6154094"/>
            <a:ext cx="101600" cy="889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xdr:cNvSpPr/>
        </xdr:nvSpPr>
        <xdr:spPr>
          <a:xfrm>
            <a:off x="18520229" y="6139949"/>
            <a:ext cx="103717" cy="88232"/>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円/楕円 47"/>
          <xdr:cNvSpPr/>
        </xdr:nvSpPr>
        <xdr:spPr>
          <a:xfrm>
            <a:off x="19043046" y="6141234"/>
            <a:ext cx="103717" cy="91017"/>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正方形/長方形 49"/>
          <xdr:cNvSpPr/>
        </xdr:nvSpPr>
        <xdr:spPr>
          <a:xfrm>
            <a:off x="16680011" y="6129198"/>
            <a:ext cx="98354" cy="10570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二等辺三角形 50"/>
          <xdr:cNvSpPr/>
        </xdr:nvSpPr>
        <xdr:spPr>
          <a:xfrm rot="16200000">
            <a:off x="16672820" y="5810130"/>
            <a:ext cx="100936" cy="104716"/>
          </a:xfrm>
          <a:prstGeom prs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二等辺三角形 51"/>
          <xdr:cNvSpPr/>
        </xdr:nvSpPr>
        <xdr:spPr>
          <a:xfrm rot="16200000">
            <a:off x="16675885" y="5897055"/>
            <a:ext cx="100645" cy="103774"/>
          </a:xfrm>
          <a:prstGeom prs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二等辺三角形 52"/>
          <xdr:cNvSpPr>
            <a:spLocks noChangeAspect="1"/>
          </xdr:cNvSpPr>
        </xdr:nvSpPr>
        <xdr:spPr>
          <a:xfrm rot="10800000">
            <a:off x="17922873" y="6145612"/>
            <a:ext cx="106535" cy="99779"/>
          </a:xfrm>
          <a:prstGeom prs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二等辺三角形 53"/>
          <xdr:cNvSpPr/>
        </xdr:nvSpPr>
        <xdr:spPr>
          <a:xfrm rot="10800000">
            <a:off x="18024265" y="6143796"/>
            <a:ext cx="106535" cy="99779"/>
          </a:xfrm>
          <a:prstGeom prs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22</xdr:col>
      <xdr:colOff>654050</xdr:colOff>
      <xdr:row>10</xdr:row>
      <xdr:rowOff>2116</xdr:rowOff>
    </xdr:from>
    <xdr:to>
      <xdr:col>24</xdr:col>
      <xdr:colOff>530678</xdr:colOff>
      <xdr:row>11</xdr:row>
      <xdr:rowOff>122114</xdr:rowOff>
    </xdr:to>
    <xdr:sp macro="" textlink="">
      <xdr:nvSpPr>
        <xdr:cNvPr id="32" name="正方形/長方形 31"/>
        <xdr:cNvSpPr/>
      </xdr:nvSpPr>
      <xdr:spPr>
        <a:xfrm>
          <a:off x="11534531" y="2200193"/>
          <a:ext cx="1244320" cy="315383"/>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solidFill>
                <a:schemeClr val="tx1"/>
              </a:solidFill>
            </a:rPr>
            <a:t>アサガオ設置例</a:t>
          </a:r>
        </a:p>
      </xdr:txBody>
    </xdr:sp>
    <xdr:clientData/>
  </xdr:twoCellAnchor>
  <xdr:twoCellAnchor>
    <xdr:from>
      <xdr:col>20</xdr:col>
      <xdr:colOff>392907</xdr:colOff>
      <xdr:row>10</xdr:row>
      <xdr:rowOff>154781</xdr:rowOff>
    </xdr:from>
    <xdr:to>
      <xdr:col>20</xdr:col>
      <xdr:colOff>537309</xdr:colOff>
      <xdr:row>22</xdr:row>
      <xdr:rowOff>2</xdr:rowOff>
    </xdr:to>
    <xdr:sp macro="" textlink="">
      <xdr:nvSpPr>
        <xdr:cNvPr id="36" name="左中かっこ 35"/>
        <xdr:cNvSpPr/>
      </xdr:nvSpPr>
      <xdr:spPr>
        <a:xfrm>
          <a:off x="9906001" y="2297906"/>
          <a:ext cx="144402" cy="1988346"/>
        </a:xfrm>
        <a:prstGeom prst="leftBrace">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464344</xdr:colOff>
      <xdr:row>22</xdr:row>
      <xdr:rowOff>199760</xdr:rowOff>
    </xdr:from>
    <xdr:to>
      <xdr:col>23</xdr:col>
      <xdr:colOff>379678</xdr:colOff>
      <xdr:row>23</xdr:row>
      <xdr:rowOff>210344</xdr:rowOff>
    </xdr:to>
    <xdr:sp macro="" textlink="">
      <xdr:nvSpPr>
        <xdr:cNvPr id="37" name="正方形/長方形 36"/>
        <xdr:cNvSpPr/>
      </xdr:nvSpPr>
      <xdr:spPr>
        <a:xfrm>
          <a:off x="10697766" y="6885119"/>
          <a:ext cx="1284553" cy="248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アサガオ設置個所</a:t>
          </a:r>
        </a:p>
      </xdr:txBody>
    </xdr:sp>
    <xdr:clientData/>
  </xdr:twoCellAnchor>
  <xdr:twoCellAnchor>
    <xdr:from>
      <xdr:col>20</xdr:col>
      <xdr:colOff>154780</xdr:colOff>
      <xdr:row>12</xdr:row>
      <xdr:rowOff>83344</xdr:rowOff>
    </xdr:from>
    <xdr:to>
      <xdr:col>20</xdr:col>
      <xdr:colOff>428624</xdr:colOff>
      <xdr:row>20</xdr:row>
      <xdr:rowOff>190771</xdr:rowOff>
    </xdr:to>
    <xdr:sp macro="" textlink="">
      <xdr:nvSpPr>
        <xdr:cNvPr id="55" name="正方形/長方形 54"/>
        <xdr:cNvSpPr/>
      </xdr:nvSpPr>
      <xdr:spPr>
        <a:xfrm rot="16200000">
          <a:off x="9108145" y="3167198"/>
          <a:ext cx="1393302" cy="27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アサガオ設置個所</a:t>
          </a:r>
        </a:p>
      </xdr:txBody>
    </xdr:sp>
    <xdr:clientData/>
  </xdr:twoCellAnchor>
  <xdr:twoCellAnchor>
    <xdr:from>
      <xdr:col>20</xdr:col>
      <xdr:colOff>677334</xdr:colOff>
      <xdr:row>22</xdr:row>
      <xdr:rowOff>7543</xdr:rowOff>
    </xdr:from>
    <xdr:to>
      <xdr:col>25</xdr:col>
      <xdr:colOff>559594</xdr:colOff>
      <xdr:row>22</xdr:row>
      <xdr:rowOff>190500</xdr:rowOff>
    </xdr:to>
    <xdr:sp macro="" textlink="">
      <xdr:nvSpPr>
        <xdr:cNvPr id="56" name="左中かっこ 55"/>
        <xdr:cNvSpPr/>
      </xdr:nvSpPr>
      <xdr:spPr>
        <a:xfrm rot="16200000">
          <a:off x="11766485" y="2717736"/>
          <a:ext cx="182957" cy="3335072"/>
        </a:xfrm>
        <a:prstGeom prst="leftBrace">
          <a:avLst>
            <a:gd name="adj1" fmla="val 8333"/>
            <a:gd name="adj2" fmla="val 41949"/>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0"/>
  <sheetViews>
    <sheetView showZeros="0" tabSelected="1" view="pageBreakPreview" zoomScale="115" zoomScaleNormal="100" zoomScaleSheetLayoutView="115" workbookViewId="0">
      <selection activeCell="O2" sqref="O2:S2"/>
    </sheetView>
  </sheetViews>
  <sheetFormatPr defaultColWidth="9" defaultRowHeight="13.5" x14ac:dyDescent="0.15"/>
  <cols>
    <col min="1" max="1" width="3.875" style="1" customWidth="1"/>
    <col min="2" max="2" width="18.625" style="2" customWidth="1"/>
    <col min="3" max="3" width="7.625" style="2" customWidth="1"/>
    <col min="4" max="4" width="6.875" style="2" customWidth="1"/>
    <col min="5" max="5" width="4.625" style="2" customWidth="1"/>
    <col min="6" max="6" width="9.375" style="2" customWidth="1"/>
    <col min="7" max="7" width="6.625" style="2" customWidth="1"/>
    <col min="8" max="8" width="6.625" style="2" hidden="1" customWidth="1"/>
    <col min="9" max="9" width="0.875" style="2" customWidth="1"/>
    <col min="10" max="10" width="3.875" style="2" customWidth="1"/>
    <col min="11" max="11" width="15.125" style="2" customWidth="1"/>
    <col min="12" max="12" width="5.125" style="2" customWidth="1"/>
    <col min="13" max="13" width="9.875" style="2" customWidth="1"/>
    <col min="14" max="14" width="4.375" style="2" customWidth="1"/>
    <col min="15" max="15" width="4.625" style="2" customWidth="1"/>
    <col min="16" max="16" width="4.875" style="2" customWidth="1"/>
    <col min="17" max="17" width="2.625" style="2" customWidth="1"/>
    <col min="18" max="18" width="4.125" style="2" customWidth="1"/>
    <col min="19" max="19" width="6.625" style="2" customWidth="1"/>
    <col min="20" max="20" width="6.625" style="2" hidden="1" customWidth="1"/>
    <col min="21" max="22" width="6.625" style="1" customWidth="1"/>
    <col min="23" max="16384" width="9" style="1"/>
  </cols>
  <sheetData>
    <row r="1" spans="1:21" ht="15.95" customHeight="1" x14ac:dyDescent="0.15">
      <c r="A1" s="49" t="s">
        <v>81</v>
      </c>
      <c r="F1" s="545"/>
      <c r="G1" s="545"/>
      <c r="H1" s="545"/>
      <c r="I1" s="545"/>
      <c r="J1" s="545"/>
      <c r="K1" s="545"/>
      <c r="L1" s="545"/>
      <c r="M1" s="545"/>
      <c r="N1" s="545"/>
      <c r="O1" s="533" t="s">
        <v>239</v>
      </c>
      <c r="P1" s="533"/>
      <c r="Q1" s="533"/>
      <c r="R1" s="533"/>
      <c r="S1" s="533"/>
      <c r="T1" s="9"/>
      <c r="U1" s="102"/>
    </row>
    <row r="2" spans="1:21" ht="15.95" customHeight="1" thickBot="1" x14ac:dyDescent="0.2">
      <c r="C2" s="154"/>
      <c r="D2" s="933" t="s">
        <v>238</v>
      </c>
      <c r="E2" s="933"/>
      <c r="F2" s="933"/>
      <c r="G2" s="933"/>
      <c r="H2" s="933"/>
      <c r="I2" s="933"/>
      <c r="J2" s="933"/>
      <c r="K2" s="933"/>
      <c r="L2" s="483"/>
      <c r="M2" s="483"/>
      <c r="N2" s="483"/>
      <c r="O2" s="563"/>
      <c r="P2" s="563"/>
      <c r="Q2" s="563"/>
      <c r="R2" s="563"/>
      <c r="S2" s="563"/>
      <c r="T2" s="9"/>
      <c r="U2" s="102"/>
    </row>
    <row r="3" spans="1:21" ht="21.95" customHeight="1" thickBot="1" x14ac:dyDescent="0.25">
      <c r="A3" s="3" t="s">
        <v>9</v>
      </c>
      <c r="D3" s="934" t="str">
        <f>IF(SUM(アルミアサガオ!H9:L16)=0,"","●●　アルミアサガオ注文確認　●●")</f>
        <v/>
      </c>
      <c r="E3" s="934"/>
      <c r="F3" s="934"/>
      <c r="G3" s="934"/>
      <c r="H3" s="934"/>
      <c r="I3" s="934"/>
      <c r="J3" s="934"/>
      <c r="K3" s="934"/>
      <c r="L3" s="1"/>
      <c r="M3" s="110" t="s">
        <v>115</v>
      </c>
      <c r="N3" s="675"/>
      <c r="O3" s="676"/>
      <c r="P3" s="133" t="s">
        <v>116</v>
      </c>
      <c r="Q3" s="676"/>
      <c r="R3" s="676"/>
      <c r="S3" s="50" t="s">
        <v>117</v>
      </c>
      <c r="T3" s="134"/>
      <c r="U3" s="102"/>
    </row>
    <row r="4" spans="1:21" ht="6.75" customHeight="1" thickBot="1" x14ac:dyDescent="0.25">
      <c r="A4" s="3"/>
      <c r="F4" s="4"/>
      <c r="G4" s="4"/>
      <c r="H4" s="5"/>
      <c r="I4" s="5"/>
      <c r="J4" s="5"/>
      <c r="K4" s="5"/>
      <c r="L4" s="5"/>
      <c r="M4" s="4"/>
      <c r="N4" s="4"/>
      <c r="O4" s="4"/>
      <c r="P4" s="4"/>
      <c r="Q4" s="4"/>
      <c r="R4" s="4"/>
      <c r="S4" s="4"/>
      <c r="T4" s="4"/>
    </row>
    <row r="5" spans="1:21" ht="14.25" customHeight="1" x14ac:dyDescent="0.15">
      <c r="A5" s="586" t="s">
        <v>20</v>
      </c>
      <c r="B5" s="587"/>
      <c r="C5" s="534"/>
      <c r="D5" s="535"/>
      <c r="E5" s="535"/>
      <c r="F5" s="535"/>
      <c r="G5" s="535"/>
      <c r="H5" s="141"/>
      <c r="I5" s="6"/>
      <c r="J5" s="598" t="s">
        <v>21</v>
      </c>
      <c r="K5" s="599"/>
      <c r="L5" s="600"/>
      <c r="M5" s="534"/>
      <c r="N5" s="535"/>
      <c r="O5" s="535"/>
      <c r="P5" s="535"/>
      <c r="Q5" s="535"/>
      <c r="R5" s="535"/>
      <c r="S5" s="536"/>
      <c r="T5" s="141"/>
    </row>
    <row r="6" spans="1:21" ht="14.25" customHeight="1" thickBot="1" x14ac:dyDescent="0.2">
      <c r="A6" s="588"/>
      <c r="B6" s="589"/>
      <c r="C6" s="537"/>
      <c r="D6" s="538"/>
      <c r="E6" s="538"/>
      <c r="F6" s="538"/>
      <c r="G6" s="538"/>
      <c r="H6" s="141"/>
      <c r="I6" s="7"/>
      <c r="J6" s="601"/>
      <c r="K6" s="602"/>
      <c r="L6" s="603"/>
      <c r="M6" s="537"/>
      <c r="N6" s="538"/>
      <c r="O6" s="538"/>
      <c r="P6" s="538"/>
      <c r="Q6" s="538"/>
      <c r="R6" s="538"/>
      <c r="S6" s="539"/>
      <c r="T6" s="141"/>
    </row>
    <row r="7" spans="1:21" ht="14.25" customHeight="1" x14ac:dyDescent="0.15">
      <c r="A7" s="586" t="s">
        <v>13</v>
      </c>
      <c r="B7" s="587"/>
      <c r="C7" s="604"/>
      <c r="D7" s="605"/>
      <c r="E7" s="691" t="s">
        <v>14</v>
      </c>
      <c r="F7" s="609"/>
      <c r="G7" s="673" t="s">
        <v>117</v>
      </c>
      <c r="H7" s="556"/>
      <c r="I7" s="147"/>
      <c r="J7" s="83" t="s">
        <v>94</v>
      </c>
      <c r="K7" s="83"/>
      <c r="L7" s="83"/>
      <c r="M7" s="83"/>
      <c r="N7" s="83"/>
      <c r="O7" s="83"/>
      <c r="P7" s="83"/>
      <c r="Q7" s="83"/>
      <c r="R7" s="83"/>
      <c r="S7" s="87"/>
      <c r="T7" s="86"/>
      <c r="U7" s="84"/>
    </row>
    <row r="8" spans="1:21" ht="14.25" customHeight="1" x14ac:dyDescent="0.15">
      <c r="A8" s="590"/>
      <c r="B8" s="591"/>
      <c r="C8" s="606"/>
      <c r="D8" s="607"/>
      <c r="E8" s="608"/>
      <c r="F8" s="610"/>
      <c r="G8" s="674"/>
      <c r="H8" s="556"/>
      <c r="I8" s="143"/>
      <c r="J8" s="85" t="s">
        <v>95</v>
      </c>
      <c r="K8" s="85"/>
      <c r="L8" s="85"/>
      <c r="M8" s="85"/>
      <c r="N8" s="130"/>
      <c r="O8" s="86"/>
      <c r="P8" s="86"/>
      <c r="Q8" s="86"/>
      <c r="R8" s="86"/>
      <c r="S8" s="88"/>
      <c r="T8" s="86"/>
      <c r="U8" s="84"/>
    </row>
    <row r="9" spans="1:21" ht="14.25" customHeight="1" x14ac:dyDescent="0.15">
      <c r="A9" s="592" t="s">
        <v>16</v>
      </c>
      <c r="B9" s="593"/>
      <c r="C9" s="8" t="s">
        <v>17</v>
      </c>
      <c r="I9" s="148"/>
      <c r="J9" s="2" t="s">
        <v>18</v>
      </c>
      <c r="N9" s="131" t="s">
        <v>114</v>
      </c>
      <c r="O9" s="683"/>
      <c r="P9" s="683"/>
      <c r="Q9" s="683"/>
      <c r="R9" s="683"/>
      <c r="S9" s="142" t="s">
        <v>113</v>
      </c>
    </row>
    <row r="10" spans="1:21" ht="14.25" customHeight="1" x14ac:dyDescent="0.15">
      <c r="A10" s="590"/>
      <c r="B10" s="591"/>
      <c r="C10" s="692" t="s">
        <v>30</v>
      </c>
      <c r="D10" s="608"/>
      <c r="E10" s="608"/>
      <c r="F10" s="608"/>
      <c r="G10" s="4"/>
      <c r="I10" s="143"/>
      <c r="J10" s="608" t="s">
        <v>110</v>
      </c>
      <c r="K10" s="608"/>
      <c r="L10" s="608"/>
      <c r="N10" s="132"/>
      <c r="O10" s="143"/>
      <c r="S10" s="9"/>
    </row>
    <row r="11" spans="1:21" ht="18" customHeight="1" thickBot="1" x14ac:dyDescent="0.2">
      <c r="A11" s="594" t="s">
        <v>19</v>
      </c>
      <c r="B11" s="595"/>
      <c r="C11" s="679"/>
      <c r="D11" s="680"/>
      <c r="E11" s="680"/>
      <c r="F11" s="680"/>
      <c r="G11" s="150" t="s">
        <v>118</v>
      </c>
      <c r="H11" s="134"/>
      <c r="I11" s="149"/>
      <c r="J11" s="677" t="s">
        <v>80</v>
      </c>
      <c r="K11" s="678"/>
      <c r="L11" s="617"/>
      <c r="M11" s="618"/>
      <c r="N11" s="618"/>
      <c r="O11" s="618"/>
      <c r="P11" s="618"/>
      <c r="Q11" s="618"/>
      <c r="R11" s="618"/>
      <c r="S11" s="619"/>
      <c r="T11" s="144"/>
    </row>
    <row r="12" spans="1:21" ht="8.25" customHeight="1" thickBot="1" x14ac:dyDescent="0.25">
      <c r="A12" s="3"/>
      <c r="F12" s="4"/>
      <c r="G12" s="4"/>
      <c r="H12" s="5"/>
      <c r="I12" s="5"/>
      <c r="J12" s="5"/>
      <c r="K12" s="5"/>
      <c r="L12" s="5"/>
      <c r="M12" s="4"/>
      <c r="N12" s="4"/>
      <c r="O12" s="4"/>
      <c r="P12" s="4"/>
      <c r="Q12" s="4"/>
      <c r="R12" s="4"/>
      <c r="S12" s="4"/>
      <c r="T12" s="4"/>
    </row>
    <row r="13" spans="1:21" ht="26.25" customHeight="1" thickBot="1" x14ac:dyDescent="0.2">
      <c r="A13" s="10" t="s">
        <v>22</v>
      </c>
      <c r="B13" s="11" t="s">
        <v>0</v>
      </c>
      <c r="C13" s="11" t="s">
        <v>1</v>
      </c>
      <c r="D13" s="11" t="s">
        <v>8</v>
      </c>
      <c r="E13" s="12" t="s">
        <v>84</v>
      </c>
      <c r="F13" s="554" t="s">
        <v>2</v>
      </c>
      <c r="G13" s="621"/>
      <c r="H13" s="135" t="s">
        <v>82</v>
      </c>
      <c r="I13" s="13"/>
      <c r="J13" s="110" t="s">
        <v>12</v>
      </c>
      <c r="K13" s="554" t="s">
        <v>0</v>
      </c>
      <c r="L13" s="555"/>
      <c r="M13" s="11" t="s">
        <v>1</v>
      </c>
      <c r="N13" s="80" t="s">
        <v>8</v>
      </c>
      <c r="O13" s="12" t="s">
        <v>84</v>
      </c>
      <c r="P13" s="554" t="s">
        <v>2</v>
      </c>
      <c r="Q13" s="620"/>
      <c r="R13" s="620"/>
      <c r="S13" s="621"/>
      <c r="T13" s="123" t="s">
        <v>83</v>
      </c>
    </row>
    <row r="14" spans="1:21" ht="17.100000000000001" customHeight="1" x14ac:dyDescent="0.2">
      <c r="A14" s="52">
        <v>1</v>
      </c>
      <c r="B14" s="103" t="s">
        <v>98</v>
      </c>
      <c r="C14" s="124">
        <v>1217</v>
      </c>
      <c r="D14" s="124">
        <v>50</v>
      </c>
      <c r="E14" s="14">
        <v>14.6</v>
      </c>
      <c r="F14" s="643"/>
      <c r="G14" s="644"/>
      <c r="H14" s="136">
        <f>E14*F14</f>
        <v>0</v>
      </c>
      <c r="I14" s="15"/>
      <c r="J14" s="27">
        <v>161</v>
      </c>
      <c r="K14" s="543" t="s">
        <v>97</v>
      </c>
      <c r="L14" s="544"/>
      <c r="M14" s="47"/>
      <c r="N14" s="42">
        <v>20</v>
      </c>
      <c r="O14" s="28">
        <v>0.79</v>
      </c>
      <c r="P14" s="559"/>
      <c r="Q14" s="560"/>
      <c r="R14" s="560"/>
      <c r="S14" s="561"/>
      <c r="T14" s="89">
        <f>ABS(O14*P14)</f>
        <v>0</v>
      </c>
    </row>
    <row r="15" spans="1:21" ht="17.100000000000001" customHeight="1" x14ac:dyDescent="0.2">
      <c r="A15" s="53">
        <v>2</v>
      </c>
      <c r="B15" s="104" t="s">
        <v>98</v>
      </c>
      <c r="C15" s="35">
        <v>917</v>
      </c>
      <c r="D15" s="35">
        <v>50</v>
      </c>
      <c r="E15" s="16">
        <v>13.7</v>
      </c>
      <c r="F15" s="520"/>
      <c r="G15" s="521"/>
      <c r="H15" s="137">
        <f>E15*F15</f>
        <v>0</v>
      </c>
      <c r="I15" s="15"/>
      <c r="J15" s="56">
        <v>160</v>
      </c>
      <c r="K15" s="511" t="s">
        <v>63</v>
      </c>
      <c r="L15" s="512"/>
      <c r="M15" s="48"/>
      <c r="N15" s="36">
        <v>30</v>
      </c>
      <c r="O15" s="17">
        <v>0.6</v>
      </c>
      <c r="P15" s="496"/>
      <c r="Q15" s="497"/>
      <c r="R15" s="497"/>
      <c r="S15" s="498"/>
      <c r="T15" s="90">
        <f t="shared" ref="T15:T29" si="0">ABS(O15*P15)</f>
        <v>0</v>
      </c>
    </row>
    <row r="16" spans="1:21" ht="17.100000000000001" customHeight="1" x14ac:dyDescent="0.2">
      <c r="A16" s="24">
        <v>3</v>
      </c>
      <c r="B16" s="105" t="s">
        <v>98</v>
      </c>
      <c r="C16" s="36">
        <v>617</v>
      </c>
      <c r="D16" s="36">
        <v>50</v>
      </c>
      <c r="E16" s="17">
        <v>11.3</v>
      </c>
      <c r="F16" s="645"/>
      <c r="G16" s="646"/>
      <c r="H16" s="138">
        <f t="shared" ref="H16:H61" si="1">E16*F16</f>
        <v>0</v>
      </c>
      <c r="I16" s="15"/>
      <c r="J16" s="52">
        <v>151</v>
      </c>
      <c r="K16" s="596" t="s">
        <v>78</v>
      </c>
      <c r="L16" s="597"/>
      <c r="M16" s="182"/>
      <c r="N16" s="181">
        <v>30</v>
      </c>
      <c r="O16" s="14">
        <v>0.8</v>
      </c>
      <c r="P16" s="546"/>
      <c r="Q16" s="547"/>
      <c r="R16" s="547"/>
      <c r="S16" s="548"/>
      <c r="T16" s="90">
        <f t="shared" si="0"/>
        <v>0</v>
      </c>
    </row>
    <row r="17" spans="1:20" ht="17.100000000000001" customHeight="1" x14ac:dyDescent="0.2">
      <c r="A17" s="24">
        <v>64</v>
      </c>
      <c r="B17" s="30" t="s">
        <v>46</v>
      </c>
      <c r="C17" s="64"/>
      <c r="D17" s="64"/>
      <c r="E17" s="22">
        <v>0.6</v>
      </c>
      <c r="F17" s="647"/>
      <c r="G17" s="648"/>
      <c r="H17" s="138">
        <f t="shared" si="1"/>
        <v>0</v>
      </c>
      <c r="I17" s="15"/>
      <c r="J17" s="24">
        <v>152</v>
      </c>
      <c r="K17" s="557" t="s">
        <v>79</v>
      </c>
      <c r="L17" s="558"/>
      <c r="M17" s="48"/>
      <c r="N17" s="36">
        <v>30</v>
      </c>
      <c r="O17" s="17">
        <v>0.8</v>
      </c>
      <c r="P17" s="496"/>
      <c r="Q17" s="497"/>
      <c r="R17" s="497"/>
      <c r="S17" s="542"/>
      <c r="T17" s="93">
        <f t="shared" si="0"/>
        <v>0</v>
      </c>
    </row>
    <row r="18" spans="1:20" ht="17.100000000000001" customHeight="1" x14ac:dyDescent="0.2">
      <c r="A18" s="25">
        <v>6</v>
      </c>
      <c r="B18" s="106" t="s">
        <v>99</v>
      </c>
      <c r="C18" s="37">
        <v>1805</v>
      </c>
      <c r="D18" s="37" t="s">
        <v>42</v>
      </c>
      <c r="E18" s="19">
        <v>15.2</v>
      </c>
      <c r="F18" s="484"/>
      <c r="G18" s="485"/>
      <c r="H18" s="136">
        <f t="shared" si="1"/>
        <v>0</v>
      </c>
      <c r="I18" s="15"/>
      <c r="J18" s="611" t="s">
        <v>119</v>
      </c>
      <c r="K18" s="612"/>
      <c r="L18" s="612"/>
      <c r="M18" s="612"/>
      <c r="N18" s="612"/>
      <c r="O18" s="612"/>
      <c r="P18" s="633" t="s">
        <v>125</v>
      </c>
      <c r="Q18" s="612"/>
      <c r="R18" s="612"/>
      <c r="S18" s="152"/>
      <c r="T18" s="91"/>
    </row>
    <row r="19" spans="1:20" ht="17.100000000000001" customHeight="1" x14ac:dyDescent="0.2">
      <c r="A19" s="53">
        <v>7</v>
      </c>
      <c r="B19" s="104" t="s">
        <v>100</v>
      </c>
      <c r="C19" s="35">
        <v>1802</v>
      </c>
      <c r="D19" s="35" t="s">
        <v>42</v>
      </c>
      <c r="E19" s="16">
        <v>8.4</v>
      </c>
      <c r="F19" s="520"/>
      <c r="G19" s="521"/>
      <c r="H19" s="137">
        <f t="shared" si="1"/>
        <v>0</v>
      </c>
      <c r="I19" s="15"/>
      <c r="J19" s="25">
        <v>220</v>
      </c>
      <c r="K19" s="613" t="s">
        <v>120</v>
      </c>
      <c r="L19" s="614"/>
      <c r="M19" s="37" t="s">
        <v>34</v>
      </c>
      <c r="N19" s="37">
        <v>20</v>
      </c>
      <c r="O19" s="19">
        <v>3.7</v>
      </c>
      <c r="P19" s="155"/>
      <c r="Q19" s="624"/>
      <c r="R19" s="625"/>
      <c r="S19" s="626"/>
      <c r="T19" s="90">
        <f>ABS(O19*Q19)</f>
        <v>0</v>
      </c>
    </row>
    <row r="20" spans="1:20" ht="17.100000000000001" customHeight="1" x14ac:dyDescent="0.2">
      <c r="A20" s="53">
        <v>8</v>
      </c>
      <c r="B20" s="104" t="s">
        <v>101</v>
      </c>
      <c r="C20" s="35">
        <v>1812</v>
      </c>
      <c r="D20" s="35">
        <v>50</v>
      </c>
      <c r="E20" s="159">
        <v>3.92</v>
      </c>
      <c r="F20" s="520"/>
      <c r="G20" s="521"/>
      <c r="H20" s="137">
        <f t="shared" si="1"/>
        <v>0</v>
      </c>
      <c r="I20" s="15"/>
      <c r="J20" s="53">
        <v>221</v>
      </c>
      <c r="K20" s="634" t="s">
        <v>121</v>
      </c>
      <c r="L20" s="635"/>
      <c r="M20" s="35" t="s">
        <v>32</v>
      </c>
      <c r="N20" s="35">
        <v>20</v>
      </c>
      <c r="O20" s="16">
        <v>4.5999999999999996</v>
      </c>
      <c r="P20" s="156"/>
      <c r="Q20" s="627"/>
      <c r="R20" s="628"/>
      <c r="S20" s="629"/>
      <c r="T20" s="93">
        <f>ABS(O20*Q20)</f>
        <v>0</v>
      </c>
    </row>
    <row r="21" spans="1:20" ht="17.100000000000001" customHeight="1" x14ac:dyDescent="0.2">
      <c r="A21" s="53">
        <v>135</v>
      </c>
      <c r="B21" s="107" t="s">
        <v>102</v>
      </c>
      <c r="C21" s="35">
        <v>1800</v>
      </c>
      <c r="D21" s="35">
        <v>50</v>
      </c>
      <c r="E21" s="23">
        <v>1.8</v>
      </c>
      <c r="F21" s="520"/>
      <c r="G21" s="521"/>
      <c r="H21" s="137">
        <f t="shared" si="1"/>
        <v>0</v>
      </c>
      <c r="I21" s="15"/>
      <c r="J21" s="53">
        <v>222</v>
      </c>
      <c r="K21" s="634" t="s">
        <v>122</v>
      </c>
      <c r="L21" s="635"/>
      <c r="M21" s="35" t="s">
        <v>33</v>
      </c>
      <c r="N21" s="35">
        <v>20</v>
      </c>
      <c r="O21" s="16">
        <v>5.9</v>
      </c>
      <c r="P21" s="157"/>
      <c r="Q21" s="630"/>
      <c r="R21" s="631"/>
      <c r="S21" s="632"/>
      <c r="T21" s="90">
        <f>ABS(O21*Q21)</f>
        <v>0</v>
      </c>
    </row>
    <row r="22" spans="1:20" ht="17.100000000000001" customHeight="1" x14ac:dyDescent="0.2">
      <c r="A22" s="24">
        <v>128</v>
      </c>
      <c r="B22" s="160" t="s">
        <v>103</v>
      </c>
      <c r="C22" s="36">
        <v>1800</v>
      </c>
      <c r="D22" s="73"/>
      <c r="E22" s="32">
        <v>13</v>
      </c>
      <c r="F22" s="525"/>
      <c r="G22" s="526"/>
      <c r="H22" s="138">
        <f t="shared" si="1"/>
        <v>0</v>
      </c>
      <c r="I22" s="15"/>
      <c r="J22" s="62">
        <v>223</v>
      </c>
      <c r="K22" s="622" t="s">
        <v>123</v>
      </c>
      <c r="L22" s="623"/>
      <c r="M22" s="528" t="s">
        <v>124</v>
      </c>
      <c r="N22" s="529"/>
      <c r="O22" s="22">
        <v>0.6</v>
      </c>
      <c r="P22" s="550">
        <f ca="1">SUMIF(P19:S21,"付",Q19:S21)</f>
        <v>0</v>
      </c>
      <c r="Q22" s="551"/>
      <c r="R22" s="552"/>
      <c r="S22" s="553"/>
      <c r="T22" s="93">
        <f t="shared" ca="1" si="0"/>
        <v>0</v>
      </c>
    </row>
    <row r="23" spans="1:20" ht="17.100000000000001" customHeight="1" x14ac:dyDescent="0.2">
      <c r="A23" s="25">
        <v>9</v>
      </c>
      <c r="B23" s="106" t="s">
        <v>99</v>
      </c>
      <c r="C23" s="37">
        <v>1505</v>
      </c>
      <c r="D23" s="37" t="s">
        <v>42</v>
      </c>
      <c r="E23" s="19">
        <v>13.6</v>
      </c>
      <c r="F23" s="484"/>
      <c r="G23" s="485"/>
      <c r="H23" s="136">
        <f t="shared" si="1"/>
        <v>0</v>
      </c>
      <c r="I23" s="15"/>
      <c r="J23" s="57">
        <v>231</v>
      </c>
      <c r="K23" s="522" t="s">
        <v>76</v>
      </c>
      <c r="L23" s="500"/>
      <c r="M23" s="71"/>
      <c r="N23" s="71"/>
      <c r="O23" s="14">
        <v>4.5</v>
      </c>
      <c r="P23" s="508"/>
      <c r="Q23" s="509"/>
      <c r="R23" s="509"/>
      <c r="S23" s="549"/>
      <c r="T23" s="90">
        <f t="shared" si="0"/>
        <v>0</v>
      </c>
    </row>
    <row r="24" spans="1:20" ht="17.100000000000001" customHeight="1" x14ac:dyDescent="0.2">
      <c r="A24" s="53">
        <v>10</v>
      </c>
      <c r="B24" s="104" t="s">
        <v>100</v>
      </c>
      <c r="C24" s="35">
        <v>1502</v>
      </c>
      <c r="D24" s="35" t="s">
        <v>42</v>
      </c>
      <c r="E24" s="16">
        <v>7.5</v>
      </c>
      <c r="F24" s="520"/>
      <c r="G24" s="521"/>
      <c r="H24" s="137">
        <f t="shared" si="1"/>
        <v>0</v>
      </c>
      <c r="I24" s="15"/>
      <c r="J24" s="25">
        <v>18</v>
      </c>
      <c r="K24" s="613" t="s">
        <v>135</v>
      </c>
      <c r="L24" s="614"/>
      <c r="M24" s="71"/>
      <c r="N24" s="71"/>
      <c r="O24" s="19">
        <v>3.3</v>
      </c>
      <c r="P24" s="508"/>
      <c r="Q24" s="509"/>
      <c r="R24" s="509"/>
      <c r="S24" s="549"/>
      <c r="T24" s="93">
        <f t="shared" si="0"/>
        <v>0</v>
      </c>
    </row>
    <row r="25" spans="1:20" ht="17.100000000000001" customHeight="1" x14ac:dyDescent="0.2">
      <c r="A25" s="53">
        <v>11</v>
      </c>
      <c r="B25" s="104" t="s">
        <v>101</v>
      </c>
      <c r="C25" s="35">
        <v>1512</v>
      </c>
      <c r="D25" s="35">
        <v>50</v>
      </c>
      <c r="E25" s="159">
        <v>3.5</v>
      </c>
      <c r="F25" s="520"/>
      <c r="G25" s="521"/>
      <c r="H25" s="137">
        <f t="shared" si="1"/>
        <v>0</v>
      </c>
      <c r="I25" s="15"/>
      <c r="J25" s="61">
        <v>102</v>
      </c>
      <c r="K25" s="527" t="s">
        <v>142</v>
      </c>
      <c r="L25" s="512"/>
      <c r="M25" s="72"/>
      <c r="N25" s="72"/>
      <c r="O25" s="17">
        <v>4.5999999999999996</v>
      </c>
      <c r="P25" s="496"/>
      <c r="Q25" s="497"/>
      <c r="R25" s="497"/>
      <c r="S25" s="498"/>
      <c r="T25" s="90">
        <f t="shared" si="0"/>
        <v>0</v>
      </c>
    </row>
    <row r="26" spans="1:20" ht="17.100000000000001" customHeight="1" x14ac:dyDescent="0.2">
      <c r="A26" s="53">
        <v>136</v>
      </c>
      <c r="B26" s="107" t="s">
        <v>102</v>
      </c>
      <c r="C26" s="35">
        <v>1500</v>
      </c>
      <c r="D26" s="35">
        <v>50</v>
      </c>
      <c r="E26" s="23">
        <v>1.5</v>
      </c>
      <c r="F26" s="520"/>
      <c r="G26" s="521"/>
      <c r="H26" s="137">
        <f t="shared" si="1"/>
        <v>0</v>
      </c>
      <c r="I26" s="15"/>
      <c r="J26" s="54">
        <v>551</v>
      </c>
      <c r="K26" s="522" t="s">
        <v>25</v>
      </c>
      <c r="L26" s="500"/>
      <c r="M26" s="37" t="s">
        <v>6</v>
      </c>
      <c r="N26" s="69"/>
      <c r="O26" s="19">
        <v>11.5</v>
      </c>
      <c r="P26" s="508"/>
      <c r="Q26" s="509"/>
      <c r="R26" s="509"/>
      <c r="S26" s="549"/>
      <c r="T26" s="139">
        <f t="shared" si="0"/>
        <v>0</v>
      </c>
    </row>
    <row r="27" spans="1:20" ht="17.100000000000001" customHeight="1" x14ac:dyDescent="0.2">
      <c r="A27" s="24">
        <v>129</v>
      </c>
      <c r="B27" s="160" t="s">
        <v>103</v>
      </c>
      <c r="C27" s="36">
        <v>1500</v>
      </c>
      <c r="D27" s="73"/>
      <c r="E27" s="32">
        <v>12.1</v>
      </c>
      <c r="F27" s="525"/>
      <c r="G27" s="526"/>
      <c r="H27" s="138">
        <f t="shared" si="1"/>
        <v>0</v>
      </c>
      <c r="I27" s="15"/>
      <c r="J27" s="56">
        <v>553</v>
      </c>
      <c r="K27" s="511" t="s">
        <v>24</v>
      </c>
      <c r="L27" s="512"/>
      <c r="M27" s="36" t="s">
        <v>7</v>
      </c>
      <c r="N27" s="48"/>
      <c r="O27" s="17">
        <v>16</v>
      </c>
      <c r="P27" s="496"/>
      <c r="Q27" s="497"/>
      <c r="R27" s="497"/>
      <c r="S27" s="542"/>
      <c r="T27" s="138">
        <f t="shared" si="0"/>
        <v>0</v>
      </c>
    </row>
    <row r="28" spans="1:20" ht="17.100000000000001" customHeight="1" x14ac:dyDescent="0.2">
      <c r="A28" s="25">
        <v>12</v>
      </c>
      <c r="B28" s="106" t="s">
        <v>99</v>
      </c>
      <c r="C28" s="37">
        <v>1205</v>
      </c>
      <c r="D28" s="37" t="s">
        <v>42</v>
      </c>
      <c r="E28" s="19">
        <v>11.3</v>
      </c>
      <c r="F28" s="484"/>
      <c r="G28" s="485"/>
      <c r="H28" s="136">
        <f t="shared" si="1"/>
        <v>0</v>
      </c>
      <c r="I28" s="15"/>
      <c r="J28" s="57">
        <v>500</v>
      </c>
      <c r="K28" s="540" t="s">
        <v>5</v>
      </c>
      <c r="L28" s="541"/>
      <c r="M28" s="181" t="s">
        <v>67</v>
      </c>
      <c r="N28" s="181">
        <v>20</v>
      </c>
      <c r="O28" s="183">
        <v>12</v>
      </c>
      <c r="P28" s="546"/>
      <c r="Q28" s="547"/>
      <c r="R28" s="547"/>
      <c r="S28" s="562"/>
      <c r="T28" s="136">
        <f t="shared" si="0"/>
        <v>0</v>
      </c>
    </row>
    <row r="29" spans="1:20" ht="17.100000000000001" customHeight="1" x14ac:dyDescent="0.2">
      <c r="A29" s="53">
        <v>13</v>
      </c>
      <c r="B29" s="104" t="s">
        <v>100</v>
      </c>
      <c r="C29" s="35">
        <v>1202</v>
      </c>
      <c r="D29" s="35" t="s">
        <v>42</v>
      </c>
      <c r="E29" s="16">
        <v>6.4</v>
      </c>
      <c r="F29" s="520"/>
      <c r="G29" s="521"/>
      <c r="H29" s="137">
        <f t="shared" si="1"/>
        <v>0</v>
      </c>
      <c r="I29" s="15"/>
      <c r="J29" s="56">
        <v>502</v>
      </c>
      <c r="K29" s="511" t="s">
        <v>26</v>
      </c>
      <c r="L29" s="512"/>
      <c r="M29" s="36" t="s">
        <v>68</v>
      </c>
      <c r="N29" s="166">
        <v>20</v>
      </c>
      <c r="O29" s="32">
        <v>6</v>
      </c>
      <c r="P29" s="497"/>
      <c r="Q29" s="497"/>
      <c r="R29" s="497"/>
      <c r="S29" s="498"/>
      <c r="T29" s="138">
        <f t="shared" si="0"/>
        <v>0</v>
      </c>
    </row>
    <row r="30" spans="1:20" ht="17.100000000000001" customHeight="1" x14ac:dyDescent="0.2">
      <c r="A30" s="53">
        <v>14</v>
      </c>
      <c r="B30" s="104" t="s">
        <v>23</v>
      </c>
      <c r="C30" s="35">
        <v>1212</v>
      </c>
      <c r="D30" s="35">
        <v>50</v>
      </c>
      <c r="E30" s="159">
        <v>3.14</v>
      </c>
      <c r="F30" s="520"/>
      <c r="G30" s="521"/>
      <c r="H30" s="137">
        <f t="shared" si="1"/>
        <v>0</v>
      </c>
      <c r="I30" s="15"/>
      <c r="J30" s="60">
        <v>510</v>
      </c>
      <c r="K30" s="522" t="s">
        <v>3</v>
      </c>
      <c r="L30" s="500"/>
      <c r="M30" s="167" t="s">
        <v>67</v>
      </c>
      <c r="N30" s="167">
        <v>20</v>
      </c>
      <c r="O30" s="14">
        <v>12</v>
      </c>
      <c r="P30" s="508"/>
      <c r="Q30" s="509"/>
      <c r="R30" s="509"/>
      <c r="S30" s="510"/>
      <c r="T30" s="308">
        <f t="shared" ref="T30:T33" si="2">IF(P30="不要",0,O30*P30)</f>
        <v>0</v>
      </c>
    </row>
    <row r="31" spans="1:20" ht="17.100000000000001" customHeight="1" x14ac:dyDescent="0.2">
      <c r="A31" s="53">
        <v>137</v>
      </c>
      <c r="B31" s="107" t="s">
        <v>102</v>
      </c>
      <c r="C31" s="35">
        <v>1200</v>
      </c>
      <c r="D31" s="35">
        <v>50</v>
      </c>
      <c r="E31" s="23">
        <v>1.2</v>
      </c>
      <c r="F31" s="520"/>
      <c r="G31" s="521"/>
      <c r="H31" s="137">
        <f t="shared" si="1"/>
        <v>0</v>
      </c>
      <c r="I31" s="15"/>
      <c r="J31" s="185">
        <v>512</v>
      </c>
      <c r="K31" s="639" t="s">
        <v>27</v>
      </c>
      <c r="L31" s="640"/>
      <c r="M31" s="35" t="s">
        <v>68</v>
      </c>
      <c r="N31" s="35">
        <v>20</v>
      </c>
      <c r="O31" s="16">
        <v>6</v>
      </c>
      <c r="P31" s="505"/>
      <c r="Q31" s="506"/>
      <c r="R31" s="506"/>
      <c r="S31" s="507"/>
      <c r="T31" s="309">
        <f t="shared" si="2"/>
        <v>0</v>
      </c>
    </row>
    <row r="32" spans="1:20" ht="17.100000000000001" customHeight="1" x14ac:dyDescent="0.2">
      <c r="A32" s="24">
        <v>130</v>
      </c>
      <c r="B32" s="160" t="s">
        <v>103</v>
      </c>
      <c r="C32" s="36">
        <v>1200</v>
      </c>
      <c r="D32" s="73"/>
      <c r="E32" s="32">
        <v>11.2</v>
      </c>
      <c r="F32" s="525"/>
      <c r="G32" s="526"/>
      <c r="H32" s="138">
        <f t="shared" si="1"/>
        <v>0</v>
      </c>
      <c r="I32" s="15"/>
      <c r="J32" s="61">
        <v>514</v>
      </c>
      <c r="K32" s="527" t="s">
        <v>144</v>
      </c>
      <c r="L32" s="512"/>
      <c r="M32" s="36" t="s">
        <v>143</v>
      </c>
      <c r="N32" s="36"/>
      <c r="O32" s="17">
        <v>1.2</v>
      </c>
      <c r="P32" s="496"/>
      <c r="Q32" s="497"/>
      <c r="R32" s="497"/>
      <c r="S32" s="498"/>
      <c r="T32" s="310">
        <f t="shared" si="2"/>
        <v>0</v>
      </c>
    </row>
    <row r="33" spans="1:20" ht="17.100000000000001" customHeight="1" x14ac:dyDescent="0.2">
      <c r="A33" s="25">
        <v>15</v>
      </c>
      <c r="B33" s="106" t="s">
        <v>99</v>
      </c>
      <c r="C33" s="38" t="s">
        <v>43</v>
      </c>
      <c r="D33" s="37" t="s">
        <v>42</v>
      </c>
      <c r="E33" s="19">
        <v>9.1</v>
      </c>
      <c r="F33" s="484"/>
      <c r="G33" s="485"/>
      <c r="H33" s="136">
        <f t="shared" si="1"/>
        <v>0</v>
      </c>
      <c r="I33" s="15"/>
      <c r="J33" s="651" t="s">
        <v>88</v>
      </c>
      <c r="K33" s="652"/>
      <c r="L33" s="652"/>
      <c r="M33" s="652"/>
      <c r="N33" s="652"/>
      <c r="O33" s="652"/>
      <c r="P33" s="652"/>
      <c r="Q33" s="652"/>
      <c r="R33" s="652"/>
      <c r="S33" s="653"/>
      <c r="T33" s="140">
        <f t="shared" si="2"/>
        <v>0</v>
      </c>
    </row>
    <row r="34" spans="1:20" ht="17.100000000000001" customHeight="1" x14ac:dyDescent="0.2">
      <c r="A34" s="53">
        <v>16</v>
      </c>
      <c r="B34" s="104" t="s">
        <v>100</v>
      </c>
      <c r="C34" s="39" t="s">
        <v>44</v>
      </c>
      <c r="D34" s="35" t="s">
        <v>42</v>
      </c>
      <c r="E34" s="16">
        <v>5.3</v>
      </c>
      <c r="F34" s="520"/>
      <c r="G34" s="521"/>
      <c r="H34" s="137">
        <f t="shared" si="1"/>
        <v>0</v>
      </c>
      <c r="I34" s="15"/>
      <c r="J34" s="25">
        <v>254</v>
      </c>
      <c r="K34" s="654" t="s">
        <v>40</v>
      </c>
      <c r="L34" s="655"/>
      <c r="M34" s="44">
        <v>1800</v>
      </c>
      <c r="N34" s="44">
        <v>5</v>
      </c>
      <c r="O34" s="43">
        <v>5.26</v>
      </c>
      <c r="P34" s="508"/>
      <c r="Q34" s="509"/>
      <c r="R34" s="509"/>
      <c r="S34" s="510"/>
      <c r="T34" s="314">
        <f>O34*P34</f>
        <v>0</v>
      </c>
    </row>
    <row r="35" spans="1:20" ht="17.100000000000001" customHeight="1" x14ac:dyDescent="0.2">
      <c r="A35" s="53">
        <v>17</v>
      </c>
      <c r="B35" s="104" t="s">
        <v>101</v>
      </c>
      <c r="C35" s="39" t="s">
        <v>45</v>
      </c>
      <c r="D35" s="35">
        <v>50</v>
      </c>
      <c r="E35" s="16">
        <v>2.8</v>
      </c>
      <c r="F35" s="520"/>
      <c r="G35" s="521"/>
      <c r="H35" s="137">
        <f t="shared" si="1"/>
        <v>0</v>
      </c>
      <c r="I35" s="15"/>
      <c r="J35" s="53">
        <v>255</v>
      </c>
      <c r="K35" s="503" t="s">
        <v>40</v>
      </c>
      <c r="L35" s="504"/>
      <c r="M35" s="35">
        <v>1500</v>
      </c>
      <c r="N35" s="35">
        <v>5</v>
      </c>
      <c r="O35" s="20">
        <v>4.46</v>
      </c>
      <c r="P35" s="505"/>
      <c r="Q35" s="506"/>
      <c r="R35" s="506"/>
      <c r="S35" s="507"/>
      <c r="T35" s="312">
        <f>ABS(O35*P35)</f>
        <v>0</v>
      </c>
    </row>
    <row r="36" spans="1:20" ht="17.100000000000001" customHeight="1" x14ac:dyDescent="0.2">
      <c r="A36" s="53">
        <v>138</v>
      </c>
      <c r="B36" s="107" t="s">
        <v>102</v>
      </c>
      <c r="C36" s="35">
        <v>900</v>
      </c>
      <c r="D36" s="35">
        <v>50</v>
      </c>
      <c r="E36" s="23">
        <v>0.9</v>
      </c>
      <c r="F36" s="520"/>
      <c r="G36" s="521"/>
      <c r="H36" s="137">
        <f t="shared" si="1"/>
        <v>0</v>
      </c>
      <c r="I36" s="15"/>
      <c r="J36" s="53">
        <v>256</v>
      </c>
      <c r="K36" s="503" t="s">
        <v>40</v>
      </c>
      <c r="L36" s="504"/>
      <c r="M36" s="35">
        <v>1200</v>
      </c>
      <c r="N36" s="35">
        <v>5</v>
      </c>
      <c r="O36" s="20">
        <v>3.7</v>
      </c>
      <c r="P36" s="505"/>
      <c r="Q36" s="506"/>
      <c r="R36" s="506"/>
      <c r="S36" s="507"/>
      <c r="T36" s="312">
        <f t="shared" ref="T36:T38" si="3">ABS(O36*P36)</f>
        <v>0</v>
      </c>
    </row>
    <row r="37" spans="1:20" ht="17.100000000000001" customHeight="1" x14ac:dyDescent="0.2">
      <c r="A37" s="24">
        <v>131</v>
      </c>
      <c r="B37" s="108" t="s">
        <v>103</v>
      </c>
      <c r="C37" s="46">
        <v>900</v>
      </c>
      <c r="D37" s="73"/>
      <c r="E37" s="32">
        <v>10.3</v>
      </c>
      <c r="F37" s="525"/>
      <c r="G37" s="526"/>
      <c r="H37" s="138">
        <f t="shared" si="1"/>
        <v>0</v>
      </c>
      <c r="I37" s="15"/>
      <c r="J37" s="53">
        <v>257</v>
      </c>
      <c r="K37" s="503" t="s">
        <v>40</v>
      </c>
      <c r="L37" s="504"/>
      <c r="M37" s="35">
        <v>900</v>
      </c>
      <c r="N37" s="35">
        <v>5</v>
      </c>
      <c r="O37" s="20">
        <v>2.92</v>
      </c>
      <c r="P37" s="505"/>
      <c r="Q37" s="506"/>
      <c r="R37" s="506"/>
      <c r="S37" s="507"/>
      <c r="T37" s="312">
        <f t="shared" si="3"/>
        <v>0</v>
      </c>
    </row>
    <row r="38" spans="1:20" ht="17.100000000000001" customHeight="1" x14ac:dyDescent="0.2">
      <c r="A38" s="52">
        <v>28</v>
      </c>
      <c r="B38" s="103" t="s">
        <v>96</v>
      </c>
      <c r="C38" s="165" t="s">
        <v>35</v>
      </c>
      <c r="D38" s="165" t="s">
        <v>10</v>
      </c>
      <c r="E38" s="14">
        <v>13.5</v>
      </c>
      <c r="F38" s="484"/>
      <c r="G38" s="485"/>
      <c r="H38" s="136">
        <f t="shared" si="1"/>
        <v>0</v>
      </c>
      <c r="I38" s="15"/>
      <c r="J38" s="319">
        <v>258</v>
      </c>
      <c r="K38" s="518" t="s">
        <v>40</v>
      </c>
      <c r="L38" s="519"/>
      <c r="M38" s="318">
        <v>600</v>
      </c>
      <c r="N38" s="318">
        <v>5</v>
      </c>
      <c r="O38" s="175">
        <v>2.14</v>
      </c>
      <c r="P38" s="515"/>
      <c r="Q38" s="516"/>
      <c r="R38" s="516"/>
      <c r="S38" s="517"/>
      <c r="T38" s="312">
        <f t="shared" si="3"/>
        <v>0</v>
      </c>
    </row>
    <row r="39" spans="1:20" ht="17.100000000000001" customHeight="1" x14ac:dyDescent="0.2">
      <c r="A39" s="53">
        <v>21</v>
      </c>
      <c r="B39" s="180" t="s">
        <v>73</v>
      </c>
      <c r="C39" s="70"/>
      <c r="D39" s="35" t="s">
        <v>10</v>
      </c>
      <c r="E39" s="16">
        <v>14</v>
      </c>
      <c r="F39" s="520"/>
      <c r="G39" s="521"/>
      <c r="H39" s="137">
        <f t="shared" si="1"/>
        <v>0</v>
      </c>
      <c r="I39" s="15"/>
      <c r="J39" s="122">
        <v>3003</v>
      </c>
      <c r="K39" s="522" t="s">
        <v>75</v>
      </c>
      <c r="L39" s="500"/>
      <c r="M39" s="379" t="s">
        <v>149</v>
      </c>
      <c r="N39" s="37">
        <v>100</v>
      </c>
      <c r="O39" s="29">
        <v>0</v>
      </c>
      <c r="P39" s="530"/>
      <c r="Q39" s="531"/>
      <c r="R39" s="531"/>
      <c r="S39" s="532"/>
      <c r="T39" s="313">
        <f>ABS(O40*P40)</f>
        <v>0</v>
      </c>
    </row>
    <row r="40" spans="1:20" ht="17.100000000000001" customHeight="1" x14ac:dyDescent="0.2">
      <c r="A40" s="53">
        <v>118</v>
      </c>
      <c r="B40" s="104" t="s">
        <v>137</v>
      </c>
      <c r="C40" s="70"/>
      <c r="D40" s="70"/>
      <c r="E40" s="16">
        <v>3.8</v>
      </c>
      <c r="F40" s="523"/>
      <c r="G40" s="524"/>
      <c r="H40" s="137">
        <f t="shared" si="1"/>
        <v>0</v>
      </c>
      <c r="I40" s="15"/>
      <c r="J40" s="320">
        <v>182</v>
      </c>
      <c r="K40" s="513" t="s">
        <v>41</v>
      </c>
      <c r="L40" s="514"/>
      <c r="M40" s="321"/>
      <c r="N40" s="322">
        <v>50</v>
      </c>
      <c r="O40" s="323">
        <v>0.4</v>
      </c>
      <c r="P40" s="488"/>
      <c r="Q40" s="489"/>
      <c r="R40" s="489"/>
      <c r="S40" s="490"/>
      <c r="T40" s="313">
        <f>ABS(O41*P41)</f>
        <v>0</v>
      </c>
    </row>
    <row r="41" spans="1:20" ht="17.100000000000001" customHeight="1" x14ac:dyDescent="0.2">
      <c r="A41" s="56">
        <v>22</v>
      </c>
      <c r="B41" s="168" t="s">
        <v>77</v>
      </c>
      <c r="C41" s="72"/>
      <c r="D41" s="72"/>
      <c r="E41" s="17">
        <v>24</v>
      </c>
      <c r="F41" s="645"/>
      <c r="G41" s="646"/>
      <c r="H41" s="138">
        <f t="shared" si="1"/>
        <v>0</v>
      </c>
      <c r="I41" s="15"/>
      <c r="J41" s="62">
        <v>122</v>
      </c>
      <c r="K41" s="501" t="s">
        <v>72</v>
      </c>
      <c r="L41" s="502"/>
      <c r="M41" s="21" t="s">
        <v>69</v>
      </c>
      <c r="N41" s="64"/>
      <c r="O41" s="22">
        <v>20</v>
      </c>
      <c r="P41" s="491"/>
      <c r="Q41" s="492"/>
      <c r="R41" s="492"/>
      <c r="S41" s="493"/>
      <c r="T41" s="313">
        <f>ABS(O42*P42)</f>
        <v>0</v>
      </c>
    </row>
    <row r="42" spans="1:20" ht="17.100000000000001" customHeight="1" x14ac:dyDescent="0.2">
      <c r="A42" s="59">
        <v>121</v>
      </c>
      <c r="B42" s="171" t="s">
        <v>36</v>
      </c>
      <c r="C42" s="21" t="s">
        <v>64</v>
      </c>
      <c r="D42" s="40">
        <v>50</v>
      </c>
      <c r="E42" s="22">
        <v>3.02</v>
      </c>
      <c r="F42" s="649"/>
      <c r="G42" s="650"/>
      <c r="H42" s="138">
        <f t="shared" si="1"/>
        <v>0</v>
      </c>
      <c r="I42" s="15"/>
      <c r="J42" s="52">
        <v>227</v>
      </c>
      <c r="K42" s="499" t="s">
        <v>89</v>
      </c>
      <c r="L42" s="500"/>
      <c r="M42" s="76" t="s">
        <v>70</v>
      </c>
      <c r="N42" s="65"/>
      <c r="O42" s="31">
        <v>2.7</v>
      </c>
      <c r="P42" s="508"/>
      <c r="Q42" s="509"/>
      <c r="R42" s="509"/>
      <c r="S42" s="510"/>
      <c r="T42" s="315">
        <f>ABS(O43*P43)</f>
        <v>0</v>
      </c>
    </row>
    <row r="43" spans="1:20" ht="17.100000000000001" customHeight="1" x14ac:dyDescent="0.2">
      <c r="A43" s="54">
        <v>393</v>
      </c>
      <c r="B43" s="78" t="s">
        <v>105</v>
      </c>
      <c r="C43" s="37" t="s">
        <v>65</v>
      </c>
      <c r="D43" s="69"/>
      <c r="E43" s="19">
        <v>6.6</v>
      </c>
      <c r="F43" s="484"/>
      <c r="G43" s="485"/>
      <c r="H43" s="136">
        <f t="shared" si="1"/>
        <v>0</v>
      </c>
      <c r="I43" s="15"/>
      <c r="J43" s="63"/>
      <c r="K43" s="511" t="s">
        <v>31</v>
      </c>
      <c r="L43" s="512"/>
      <c r="M43" s="74" t="s">
        <v>71</v>
      </c>
      <c r="N43" s="66">
        <v>0</v>
      </c>
      <c r="O43" s="75">
        <v>3</v>
      </c>
      <c r="P43" s="496"/>
      <c r="Q43" s="497"/>
      <c r="R43" s="497"/>
      <c r="S43" s="498"/>
      <c r="T43" s="96">
        <f>ABS(O44*P44*R44)</f>
        <v>0</v>
      </c>
    </row>
    <row r="44" spans="1:20" ht="17.100000000000001" customHeight="1" x14ac:dyDescent="0.2">
      <c r="A44" s="56">
        <v>394</v>
      </c>
      <c r="B44" s="160" t="s">
        <v>106</v>
      </c>
      <c r="C44" s="36" t="s">
        <v>66</v>
      </c>
      <c r="D44" s="48"/>
      <c r="E44" s="17">
        <v>3.4</v>
      </c>
      <c r="F44" s="520"/>
      <c r="G44" s="521"/>
      <c r="H44" s="138">
        <f t="shared" si="1"/>
        <v>0</v>
      </c>
      <c r="I44" s="15"/>
      <c r="J44" s="54"/>
      <c r="K44" s="486" t="s">
        <v>37</v>
      </c>
      <c r="L44" s="487"/>
      <c r="M44" s="45" t="s">
        <v>38</v>
      </c>
      <c r="N44" s="67"/>
      <c r="O44" s="33">
        <v>74.8</v>
      </c>
      <c r="P44" s="153"/>
      <c r="Q44" s="163" t="s">
        <v>136</v>
      </c>
      <c r="R44" s="158"/>
      <c r="S44" s="161" t="s">
        <v>126</v>
      </c>
      <c r="T44" s="311">
        <f>ABS(O45*P45*R45)</f>
        <v>0</v>
      </c>
    </row>
    <row r="45" spans="1:20" ht="17.100000000000001" customHeight="1" x14ac:dyDescent="0.2">
      <c r="A45" s="25">
        <v>200</v>
      </c>
      <c r="B45" s="103" t="s">
        <v>129</v>
      </c>
      <c r="C45" s="124" t="s">
        <v>47</v>
      </c>
      <c r="D45" s="69"/>
      <c r="E45" s="14">
        <v>0.8</v>
      </c>
      <c r="F45" s="484"/>
      <c r="G45" s="485"/>
      <c r="H45" s="136">
        <f t="shared" si="1"/>
        <v>0</v>
      </c>
      <c r="I45" s="15"/>
      <c r="J45" s="172"/>
      <c r="K45" s="494" t="s">
        <v>37</v>
      </c>
      <c r="L45" s="495"/>
      <c r="M45" s="173" t="s">
        <v>39</v>
      </c>
      <c r="N45" s="174"/>
      <c r="O45" s="175">
        <v>85</v>
      </c>
      <c r="P45" s="176"/>
      <c r="Q45" s="177" t="s">
        <v>136</v>
      </c>
      <c r="R45" s="178"/>
      <c r="S45" s="179" t="s">
        <v>127</v>
      </c>
      <c r="T45" s="96"/>
    </row>
    <row r="46" spans="1:20" ht="17.100000000000001" customHeight="1" x14ac:dyDescent="0.2">
      <c r="A46" s="53">
        <v>201</v>
      </c>
      <c r="B46" s="104" t="s">
        <v>128</v>
      </c>
      <c r="C46" s="35" t="s">
        <v>48</v>
      </c>
      <c r="D46" s="70"/>
      <c r="E46" s="16">
        <v>0.9</v>
      </c>
      <c r="F46" s="520"/>
      <c r="G46" s="521"/>
      <c r="H46" s="137">
        <f t="shared" si="1"/>
        <v>0</v>
      </c>
      <c r="I46" s="15"/>
      <c r="J46" s="56"/>
      <c r="K46" s="641" t="s">
        <v>37</v>
      </c>
      <c r="L46" s="642"/>
      <c r="M46" s="317"/>
      <c r="N46" s="68"/>
      <c r="O46" s="18"/>
      <c r="P46" s="169"/>
      <c r="Q46" s="164" t="s">
        <v>136</v>
      </c>
      <c r="R46" s="170"/>
      <c r="S46" s="162" t="s">
        <v>126</v>
      </c>
      <c r="T46" s="96"/>
    </row>
    <row r="47" spans="1:20" ht="17.100000000000001" customHeight="1" x14ac:dyDescent="0.2">
      <c r="A47" s="53">
        <v>202</v>
      </c>
      <c r="B47" s="104" t="s">
        <v>130</v>
      </c>
      <c r="C47" s="35" t="s">
        <v>49</v>
      </c>
      <c r="D47" s="70"/>
      <c r="E47" s="16">
        <v>1</v>
      </c>
      <c r="F47" s="520"/>
      <c r="G47" s="521"/>
      <c r="H47" s="137">
        <f t="shared" si="1"/>
        <v>0</v>
      </c>
      <c r="I47" s="15"/>
      <c r="J47" s="681" t="s">
        <v>141</v>
      </c>
      <c r="K47" s="682"/>
      <c r="L47" s="682"/>
      <c r="M47" s="682"/>
      <c r="N47" s="682"/>
      <c r="O47" s="682"/>
      <c r="P47" s="636" t="s">
        <v>139</v>
      </c>
      <c r="Q47" s="637"/>
      <c r="R47" s="637"/>
      <c r="S47" s="638"/>
      <c r="T47" s="100" t="str">
        <f>IF(M48=2,74*P48,IF(M48=3,128*P48,IF(M48=4,172*P48,"")))</f>
        <v/>
      </c>
    </row>
    <row r="48" spans="1:20" ht="17.100000000000001" customHeight="1" x14ac:dyDescent="0.2">
      <c r="A48" s="53">
        <v>203</v>
      </c>
      <c r="B48" s="104" t="s">
        <v>131</v>
      </c>
      <c r="C48" s="35" t="s">
        <v>50</v>
      </c>
      <c r="D48" s="70"/>
      <c r="E48" s="16">
        <v>1.1000000000000001</v>
      </c>
      <c r="F48" s="520"/>
      <c r="G48" s="521"/>
      <c r="H48" s="137">
        <f t="shared" si="1"/>
        <v>0</v>
      </c>
      <c r="I48" s="15"/>
      <c r="J48" s="77"/>
      <c r="K48" s="78" t="s">
        <v>92</v>
      </c>
      <c r="L48" s="79" t="s">
        <v>93</v>
      </c>
      <c r="M48" s="129"/>
      <c r="N48" s="654" t="s">
        <v>90</v>
      </c>
      <c r="O48" s="672"/>
      <c r="P48" s="670"/>
      <c r="Q48" s="671"/>
      <c r="R48" s="671"/>
      <c r="S48" s="188" t="s">
        <v>146</v>
      </c>
      <c r="T48" s="97"/>
    </row>
    <row r="49" spans="1:20" ht="17.100000000000001" customHeight="1" thickBot="1" x14ac:dyDescent="0.25">
      <c r="A49" s="53">
        <v>204</v>
      </c>
      <c r="B49" s="104" t="s">
        <v>132</v>
      </c>
      <c r="C49" s="35" t="s">
        <v>51</v>
      </c>
      <c r="D49" s="70"/>
      <c r="E49" s="16">
        <v>1.2</v>
      </c>
      <c r="F49" s="520"/>
      <c r="G49" s="521"/>
      <c r="H49" s="137">
        <f t="shared" si="1"/>
        <v>0</v>
      </c>
      <c r="I49" s="15"/>
      <c r="J49" s="77"/>
      <c r="K49" s="78" t="s">
        <v>4</v>
      </c>
      <c r="L49" s="79" t="s">
        <v>93</v>
      </c>
      <c r="M49" s="129"/>
      <c r="N49" s="654" t="s">
        <v>91</v>
      </c>
      <c r="O49" s="672"/>
      <c r="P49" s="663" t="s">
        <v>140</v>
      </c>
      <c r="Q49" s="664"/>
      <c r="R49" s="664"/>
      <c r="S49" s="665"/>
      <c r="T49" s="316"/>
    </row>
    <row r="50" spans="1:20" ht="17.100000000000001" customHeight="1" thickTop="1" x14ac:dyDescent="0.2">
      <c r="A50" s="53">
        <v>205</v>
      </c>
      <c r="B50" s="104" t="s">
        <v>133</v>
      </c>
      <c r="C50" s="35" t="s">
        <v>52</v>
      </c>
      <c r="D50" s="70"/>
      <c r="E50" s="16">
        <v>1.5</v>
      </c>
      <c r="F50" s="520"/>
      <c r="G50" s="521"/>
      <c r="H50" s="137">
        <f t="shared" si="1"/>
        <v>0</v>
      </c>
      <c r="I50" s="15"/>
      <c r="J50" s="125"/>
      <c r="K50" s="684"/>
      <c r="L50" s="685"/>
      <c r="M50" s="686"/>
      <c r="N50" s="615"/>
      <c r="O50" s="616"/>
      <c r="P50" s="687"/>
      <c r="Q50" s="688"/>
      <c r="R50" s="689"/>
      <c r="S50" s="690"/>
      <c r="T50" s="94"/>
    </row>
    <row r="51" spans="1:20" ht="17.100000000000001" customHeight="1" x14ac:dyDescent="0.2">
      <c r="A51" s="53">
        <v>206</v>
      </c>
      <c r="B51" s="104" t="s">
        <v>138</v>
      </c>
      <c r="C51" s="35" t="s">
        <v>145</v>
      </c>
      <c r="D51" s="70"/>
      <c r="E51" s="16">
        <v>1.7</v>
      </c>
      <c r="F51" s="520"/>
      <c r="G51" s="521"/>
      <c r="H51" s="137">
        <f t="shared" si="1"/>
        <v>0</v>
      </c>
      <c r="I51" s="15"/>
      <c r="J51" s="126"/>
      <c r="K51" s="571"/>
      <c r="L51" s="572"/>
      <c r="M51" s="573"/>
      <c r="N51" s="584"/>
      <c r="O51" s="585"/>
      <c r="P51" s="568"/>
      <c r="Q51" s="569"/>
      <c r="R51" s="506"/>
      <c r="S51" s="570"/>
      <c r="T51" s="94"/>
    </row>
    <row r="52" spans="1:20" ht="17.100000000000001" customHeight="1" x14ac:dyDescent="0.2">
      <c r="A52" s="24">
        <v>207</v>
      </c>
      <c r="B52" s="105" t="s">
        <v>134</v>
      </c>
      <c r="C52" s="36" t="s">
        <v>53</v>
      </c>
      <c r="D52" s="48"/>
      <c r="E52" s="17">
        <v>2</v>
      </c>
      <c r="F52" s="645"/>
      <c r="G52" s="646"/>
      <c r="H52" s="138">
        <f t="shared" si="1"/>
        <v>0</v>
      </c>
      <c r="I52" s="15"/>
      <c r="J52" s="126"/>
      <c r="K52" s="571"/>
      <c r="L52" s="572"/>
      <c r="M52" s="573"/>
      <c r="N52" s="584"/>
      <c r="O52" s="585"/>
      <c r="P52" s="568"/>
      <c r="Q52" s="569"/>
      <c r="R52" s="506"/>
      <c r="S52" s="570"/>
      <c r="T52" s="94"/>
    </row>
    <row r="53" spans="1:20" ht="17.100000000000001" customHeight="1" x14ac:dyDescent="0.2">
      <c r="A53" s="54">
        <v>411</v>
      </c>
      <c r="B53" s="109" t="s">
        <v>104</v>
      </c>
      <c r="C53" s="37" t="s">
        <v>54</v>
      </c>
      <c r="D53" s="37">
        <v>50</v>
      </c>
      <c r="E53" s="19">
        <v>1.37</v>
      </c>
      <c r="F53" s="484"/>
      <c r="G53" s="485"/>
      <c r="H53" s="136">
        <f t="shared" si="1"/>
        <v>0</v>
      </c>
      <c r="I53" s="15"/>
      <c r="J53" s="126"/>
      <c r="K53" s="571"/>
      <c r="L53" s="572"/>
      <c r="M53" s="573"/>
      <c r="N53" s="584"/>
      <c r="O53" s="585"/>
      <c r="P53" s="568"/>
      <c r="Q53" s="569"/>
      <c r="R53" s="506"/>
      <c r="S53" s="570"/>
      <c r="T53" s="94"/>
    </row>
    <row r="54" spans="1:20" ht="17.100000000000001" customHeight="1" x14ac:dyDescent="0.2">
      <c r="A54" s="55">
        <v>401</v>
      </c>
      <c r="B54" s="107" t="s">
        <v>104</v>
      </c>
      <c r="C54" s="35" t="s">
        <v>55</v>
      </c>
      <c r="D54" s="35">
        <v>50</v>
      </c>
      <c r="E54" s="16">
        <v>2.73</v>
      </c>
      <c r="F54" s="520"/>
      <c r="G54" s="521"/>
      <c r="H54" s="137">
        <f t="shared" si="1"/>
        <v>0</v>
      </c>
      <c r="I54" s="15"/>
      <c r="J54" s="126"/>
      <c r="K54" s="571"/>
      <c r="L54" s="572"/>
      <c r="M54" s="573"/>
      <c r="N54" s="584"/>
      <c r="O54" s="585"/>
      <c r="P54" s="568"/>
      <c r="Q54" s="569"/>
      <c r="R54" s="506"/>
      <c r="S54" s="570"/>
      <c r="T54" s="94"/>
    </row>
    <row r="55" spans="1:20" ht="17.100000000000001" customHeight="1" x14ac:dyDescent="0.2">
      <c r="A55" s="55">
        <v>402</v>
      </c>
      <c r="B55" s="107" t="s">
        <v>104</v>
      </c>
      <c r="C55" s="35" t="s">
        <v>28</v>
      </c>
      <c r="D55" s="35">
        <v>50</v>
      </c>
      <c r="E55" s="16">
        <v>4.0999999999999996</v>
      </c>
      <c r="F55" s="520"/>
      <c r="G55" s="521"/>
      <c r="H55" s="137">
        <f t="shared" si="1"/>
        <v>0</v>
      </c>
      <c r="I55" s="15"/>
      <c r="J55" s="126"/>
      <c r="K55" s="571"/>
      <c r="L55" s="572"/>
      <c r="M55" s="573"/>
      <c r="N55" s="584"/>
      <c r="O55" s="585"/>
      <c r="P55" s="568"/>
      <c r="Q55" s="569"/>
      <c r="R55" s="506"/>
      <c r="S55" s="570"/>
      <c r="T55" s="94"/>
    </row>
    <row r="56" spans="1:20" ht="17.100000000000001" customHeight="1" x14ac:dyDescent="0.2">
      <c r="A56" s="55">
        <v>403</v>
      </c>
      <c r="B56" s="107" t="s">
        <v>104</v>
      </c>
      <c r="C56" s="35" t="s">
        <v>56</v>
      </c>
      <c r="D56" s="35">
        <v>50</v>
      </c>
      <c r="E56" s="16">
        <v>5.46</v>
      </c>
      <c r="F56" s="520"/>
      <c r="G56" s="521"/>
      <c r="H56" s="137">
        <f t="shared" si="1"/>
        <v>0</v>
      </c>
      <c r="I56" s="15"/>
      <c r="J56" s="126"/>
      <c r="K56" s="571"/>
      <c r="L56" s="572"/>
      <c r="M56" s="573"/>
      <c r="N56" s="584"/>
      <c r="O56" s="585"/>
      <c r="P56" s="568"/>
      <c r="Q56" s="569"/>
      <c r="R56" s="506"/>
      <c r="S56" s="570"/>
      <c r="T56" s="94"/>
    </row>
    <row r="57" spans="1:20" ht="17.100000000000001" customHeight="1" x14ac:dyDescent="0.2">
      <c r="A57" s="55">
        <v>404</v>
      </c>
      <c r="B57" s="107" t="s">
        <v>104</v>
      </c>
      <c r="C57" s="35" t="s">
        <v>57</v>
      </c>
      <c r="D57" s="35">
        <v>50</v>
      </c>
      <c r="E57" s="16">
        <v>6.83</v>
      </c>
      <c r="F57" s="520"/>
      <c r="G57" s="521"/>
      <c r="H57" s="137">
        <f t="shared" si="1"/>
        <v>0</v>
      </c>
      <c r="I57" s="15"/>
      <c r="J57" s="126"/>
      <c r="K57" s="571"/>
      <c r="L57" s="572"/>
      <c r="M57" s="573"/>
      <c r="N57" s="584"/>
      <c r="O57" s="585"/>
      <c r="P57" s="568"/>
      <c r="Q57" s="569"/>
      <c r="R57" s="506"/>
      <c r="S57" s="570"/>
      <c r="T57" s="94"/>
    </row>
    <row r="58" spans="1:20" ht="17.100000000000001" customHeight="1" x14ac:dyDescent="0.2">
      <c r="A58" s="55">
        <v>405</v>
      </c>
      <c r="B58" s="107" t="s">
        <v>104</v>
      </c>
      <c r="C58" s="35" t="s">
        <v>58</v>
      </c>
      <c r="D58" s="35">
        <v>50</v>
      </c>
      <c r="E58" s="16">
        <v>8.19</v>
      </c>
      <c r="F58" s="520"/>
      <c r="G58" s="521"/>
      <c r="H58" s="137">
        <f t="shared" si="1"/>
        <v>0</v>
      </c>
      <c r="I58" s="15"/>
      <c r="J58" s="127"/>
      <c r="K58" s="571"/>
      <c r="L58" s="572"/>
      <c r="M58" s="573"/>
      <c r="N58" s="582"/>
      <c r="O58" s="583"/>
      <c r="P58" s="568"/>
      <c r="Q58" s="569"/>
      <c r="R58" s="506"/>
      <c r="S58" s="570"/>
      <c r="T58" s="94"/>
    </row>
    <row r="59" spans="1:20" ht="17.100000000000001" customHeight="1" thickBot="1" x14ac:dyDescent="0.25">
      <c r="A59" s="55">
        <v>406</v>
      </c>
      <c r="B59" s="107" t="s">
        <v>104</v>
      </c>
      <c r="C59" s="35" t="s">
        <v>59</v>
      </c>
      <c r="D59" s="35">
        <v>50</v>
      </c>
      <c r="E59" s="16">
        <v>9.56</v>
      </c>
      <c r="F59" s="520"/>
      <c r="G59" s="521"/>
      <c r="H59" s="137">
        <f t="shared" si="1"/>
        <v>0</v>
      </c>
      <c r="I59" s="15"/>
      <c r="J59" s="127"/>
      <c r="K59" s="571"/>
      <c r="L59" s="572"/>
      <c r="M59" s="573"/>
      <c r="N59" s="582"/>
      <c r="O59" s="583"/>
      <c r="P59" s="568"/>
      <c r="Q59" s="569"/>
      <c r="R59" s="506"/>
      <c r="S59" s="570"/>
      <c r="T59" s="98"/>
    </row>
    <row r="60" spans="1:20" ht="17.100000000000001" customHeight="1" thickBot="1" x14ac:dyDescent="0.25">
      <c r="A60" s="55">
        <v>407</v>
      </c>
      <c r="B60" s="107" t="s">
        <v>104</v>
      </c>
      <c r="C60" s="35" t="s">
        <v>60</v>
      </c>
      <c r="D60" s="35">
        <v>50</v>
      </c>
      <c r="E60" s="16">
        <v>10.92</v>
      </c>
      <c r="F60" s="520"/>
      <c r="G60" s="521"/>
      <c r="H60" s="137">
        <f t="shared" si="1"/>
        <v>0</v>
      </c>
      <c r="I60" s="15"/>
      <c r="J60" s="128"/>
      <c r="K60" s="574"/>
      <c r="L60" s="575"/>
      <c r="M60" s="576"/>
      <c r="N60" s="580"/>
      <c r="O60" s="581"/>
      <c r="P60" s="564"/>
      <c r="Q60" s="565"/>
      <c r="R60" s="566"/>
      <c r="S60" s="567"/>
      <c r="T60" s="101"/>
    </row>
    <row r="61" spans="1:20" ht="17.100000000000001" customHeight="1" thickTop="1" thickBot="1" x14ac:dyDescent="0.25">
      <c r="A61" s="55">
        <v>408</v>
      </c>
      <c r="B61" s="107" t="s">
        <v>104</v>
      </c>
      <c r="C61" s="35" t="s">
        <v>61</v>
      </c>
      <c r="D61" s="35">
        <v>50</v>
      </c>
      <c r="E61" s="16">
        <v>12.29</v>
      </c>
      <c r="F61" s="520"/>
      <c r="G61" s="521"/>
      <c r="H61" s="137">
        <f t="shared" si="1"/>
        <v>0</v>
      </c>
      <c r="I61" s="15"/>
      <c r="J61" s="120" t="s">
        <v>85</v>
      </c>
      <c r="K61" s="114"/>
      <c r="L61" s="115"/>
      <c r="M61" s="26"/>
      <c r="N61" s="113" t="s">
        <v>108</v>
      </c>
      <c r="O61" s="145"/>
      <c r="P61" s="146"/>
      <c r="Q61" s="658">
        <f ca="1">ROUNDUP(SUM(H14:H62)+SUM(T14:T60)+SUM(H64:H65),1)</f>
        <v>0</v>
      </c>
      <c r="R61" s="659"/>
      <c r="S61" s="660"/>
      <c r="T61" s="99"/>
    </row>
    <row r="62" spans="1:20" ht="17.100000000000001" customHeight="1" thickBot="1" x14ac:dyDescent="0.25">
      <c r="A62" s="58">
        <v>409</v>
      </c>
      <c r="B62" s="184" t="s">
        <v>104</v>
      </c>
      <c r="C62" s="41" t="s">
        <v>62</v>
      </c>
      <c r="D62" s="41">
        <v>50</v>
      </c>
      <c r="E62" s="34">
        <v>13.65</v>
      </c>
      <c r="F62" s="661"/>
      <c r="G62" s="662"/>
      <c r="H62" s="307">
        <f>E62*F62</f>
        <v>0</v>
      </c>
      <c r="I62" s="15"/>
      <c r="J62" s="121" t="s">
        <v>86</v>
      </c>
      <c r="K62" s="114"/>
      <c r="L62" s="114"/>
      <c r="M62" s="114"/>
      <c r="N62" s="81" t="s">
        <v>109</v>
      </c>
      <c r="O62" s="145"/>
      <c r="P62" s="82"/>
      <c r="Q62" s="82"/>
      <c r="R62" s="656">
        <f ca="1">ROUNDUP(Q61/2500,0)</f>
        <v>0</v>
      </c>
      <c r="S62" s="657"/>
      <c r="T62" s="95"/>
    </row>
    <row r="63" spans="1:20" ht="17.100000000000001" customHeight="1" thickBot="1" x14ac:dyDescent="0.2">
      <c r="A63" s="577" t="s">
        <v>11</v>
      </c>
      <c r="B63" s="578"/>
      <c r="C63" s="578"/>
      <c r="D63" s="578"/>
      <c r="E63" s="578"/>
      <c r="F63" s="578"/>
      <c r="G63" s="579"/>
      <c r="H63" s="324"/>
      <c r="I63" s="15"/>
      <c r="J63" s="116" t="s">
        <v>87</v>
      </c>
      <c r="T63" s="92"/>
    </row>
    <row r="64" spans="1:20" ht="17.100000000000001" customHeight="1" x14ac:dyDescent="0.2">
      <c r="A64" s="325">
        <v>417</v>
      </c>
      <c r="B64" s="326" t="s">
        <v>29</v>
      </c>
      <c r="C64" s="42" t="s">
        <v>55</v>
      </c>
      <c r="D64" s="327"/>
      <c r="E64" s="331">
        <v>2.8</v>
      </c>
      <c r="F64" s="666"/>
      <c r="G64" s="667"/>
      <c r="H64" s="333">
        <f>E64*F64</f>
        <v>0</v>
      </c>
      <c r="I64" s="15"/>
      <c r="J64" s="112" t="s">
        <v>111</v>
      </c>
    </row>
    <row r="65" spans="1:10" ht="17.100000000000001" customHeight="1" thickBot="1" x14ac:dyDescent="0.25">
      <c r="A65" s="328">
        <v>417</v>
      </c>
      <c r="B65" s="329" t="s">
        <v>74</v>
      </c>
      <c r="C65" s="41" t="s">
        <v>148</v>
      </c>
      <c r="D65" s="330"/>
      <c r="E65" s="332">
        <v>4.2</v>
      </c>
      <c r="F65" s="668"/>
      <c r="G65" s="669"/>
      <c r="H65" s="307">
        <f>E65*F65</f>
        <v>0</v>
      </c>
      <c r="I65" s="15"/>
      <c r="J65" s="118" t="s">
        <v>112</v>
      </c>
    </row>
    <row r="66" spans="1:10" ht="17.100000000000001" customHeight="1" x14ac:dyDescent="0.15">
      <c r="B66" s="117"/>
      <c r="C66" s="117"/>
      <c r="D66" s="117"/>
      <c r="E66" s="117"/>
      <c r="F66" s="117"/>
      <c r="G66" s="117"/>
      <c r="I66" s="15"/>
    </row>
    <row r="67" spans="1:10" ht="16.5" customHeight="1" x14ac:dyDescent="0.15">
      <c r="B67" s="111"/>
      <c r="D67" s="111"/>
      <c r="E67" s="111"/>
      <c r="F67" s="111"/>
      <c r="G67" s="111"/>
      <c r="I67" s="15"/>
    </row>
    <row r="68" spans="1:10" ht="14.45" customHeight="1" x14ac:dyDescent="0.15">
      <c r="B68" s="117"/>
      <c r="C68" s="117"/>
      <c r="D68" s="117"/>
      <c r="E68" s="117"/>
      <c r="F68" s="117"/>
      <c r="G68" s="117"/>
    </row>
    <row r="69" spans="1:10" ht="14.45" customHeight="1" x14ac:dyDescent="0.15">
      <c r="A69" s="119"/>
      <c r="B69" s="117"/>
      <c r="C69" s="117"/>
      <c r="D69" s="117"/>
      <c r="E69" s="117"/>
      <c r="F69" s="117"/>
      <c r="G69" s="117"/>
    </row>
    <row r="70" spans="1:10" ht="14.45" customHeight="1" x14ac:dyDescent="0.15">
      <c r="A70" s="51"/>
    </row>
    <row r="71" spans="1:10" ht="14.45" customHeight="1" x14ac:dyDescent="0.15"/>
    <row r="72" spans="1:10" ht="14.45" customHeight="1" x14ac:dyDescent="0.15"/>
    <row r="73" spans="1:10" ht="14.45" customHeight="1" x14ac:dyDescent="0.15"/>
    <row r="74" spans="1:10" ht="14.45" customHeight="1" x14ac:dyDescent="0.15"/>
    <row r="75" spans="1:10" ht="14.45" customHeight="1" x14ac:dyDescent="0.15"/>
    <row r="76" spans="1:10" ht="14.45" customHeight="1" x14ac:dyDescent="0.15"/>
    <row r="77" spans="1:10" ht="14.45" customHeight="1" x14ac:dyDescent="0.15"/>
    <row r="78" spans="1:10" ht="14.1" customHeight="1" x14ac:dyDescent="0.15"/>
    <row r="79" spans="1:10" ht="14.1" customHeight="1" x14ac:dyDescent="0.15"/>
    <row r="80" spans="1:1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5.95" customHeight="1" x14ac:dyDescent="0.15"/>
  </sheetData>
  <sheetProtection algorithmName="SHA-512" hashValue="njlkjKcLLHjyXR542DEYKqNHkyTOD6LlBndH1x9PZUDRwgLOudu04v7fH+33yw5YdMQWJcHWb+g6TO7izZFttA==" saltValue="f+IO4u3BlXRC8Uaw9ADmqQ==" spinCount="100000" sheet="1" objects="1" scenarios="1"/>
  <mergeCells count="184">
    <mergeCell ref="F64:G64"/>
    <mergeCell ref="F65:G65"/>
    <mergeCell ref="P48:R48"/>
    <mergeCell ref="P52:S52"/>
    <mergeCell ref="F50:G50"/>
    <mergeCell ref="N48:O48"/>
    <mergeCell ref="G7:G8"/>
    <mergeCell ref="C5:G6"/>
    <mergeCell ref="N3:O3"/>
    <mergeCell ref="J11:K11"/>
    <mergeCell ref="C11:F11"/>
    <mergeCell ref="J47:O47"/>
    <mergeCell ref="O9:R9"/>
    <mergeCell ref="Q3:R3"/>
    <mergeCell ref="P51:S51"/>
    <mergeCell ref="K50:M50"/>
    <mergeCell ref="N49:O49"/>
    <mergeCell ref="K51:M51"/>
    <mergeCell ref="N51:O51"/>
    <mergeCell ref="P50:S50"/>
    <mergeCell ref="K26:L26"/>
    <mergeCell ref="E7:E8"/>
    <mergeCell ref="C10:F10"/>
    <mergeCell ref="R62:S62"/>
    <mergeCell ref="F24:G24"/>
    <mergeCell ref="F25:G25"/>
    <mergeCell ref="F28:G28"/>
    <mergeCell ref="F29:G29"/>
    <mergeCell ref="F30:G30"/>
    <mergeCell ref="F33:G33"/>
    <mergeCell ref="F34:G34"/>
    <mergeCell ref="F35:G35"/>
    <mergeCell ref="N53:O53"/>
    <mergeCell ref="Q61:S61"/>
    <mergeCell ref="F60:G60"/>
    <mergeCell ref="F61:G61"/>
    <mergeCell ref="F62:G62"/>
    <mergeCell ref="F46:G46"/>
    <mergeCell ref="F47:G47"/>
    <mergeCell ref="F48:G48"/>
    <mergeCell ref="F49:G49"/>
    <mergeCell ref="F51:G51"/>
    <mergeCell ref="F52:G52"/>
    <mergeCell ref="F53:G53"/>
    <mergeCell ref="F54:G54"/>
    <mergeCell ref="P56:S56"/>
    <mergeCell ref="P49:S49"/>
    <mergeCell ref="P47:S47"/>
    <mergeCell ref="K30:L30"/>
    <mergeCell ref="K31:L31"/>
    <mergeCell ref="K46:L46"/>
    <mergeCell ref="F13:G13"/>
    <mergeCell ref="F14:G14"/>
    <mergeCell ref="F15:G15"/>
    <mergeCell ref="F16:G16"/>
    <mergeCell ref="F17:G17"/>
    <mergeCell ref="F18:G18"/>
    <mergeCell ref="F19:G19"/>
    <mergeCell ref="F20:G20"/>
    <mergeCell ref="F23:G23"/>
    <mergeCell ref="P15:S15"/>
    <mergeCell ref="P31:S31"/>
    <mergeCell ref="F32:G32"/>
    <mergeCell ref="F37:G37"/>
    <mergeCell ref="F38:G38"/>
    <mergeCell ref="F39:G39"/>
    <mergeCell ref="F41:G41"/>
    <mergeCell ref="F42:G42"/>
    <mergeCell ref="F31:G31"/>
    <mergeCell ref="J33:S33"/>
    <mergeCell ref="K34:L34"/>
    <mergeCell ref="K52:M52"/>
    <mergeCell ref="N52:O52"/>
    <mergeCell ref="J18:O18"/>
    <mergeCell ref="K24:L24"/>
    <mergeCell ref="N56:O56"/>
    <mergeCell ref="N57:O57"/>
    <mergeCell ref="N50:O50"/>
    <mergeCell ref="L11:S11"/>
    <mergeCell ref="P13:S13"/>
    <mergeCell ref="K19:L19"/>
    <mergeCell ref="K22:L22"/>
    <mergeCell ref="K23:L23"/>
    <mergeCell ref="K29:L29"/>
    <mergeCell ref="Q19:S19"/>
    <mergeCell ref="Q20:S20"/>
    <mergeCell ref="Q21:S21"/>
    <mergeCell ref="P18:R18"/>
    <mergeCell ref="P26:S26"/>
    <mergeCell ref="P25:S25"/>
    <mergeCell ref="P24:S24"/>
    <mergeCell ref="K54:M54"/>
    <mergeCell ref="K55:M55"/>
    <mergeCell ref="K21:L21"/>
    <mergeCell ref="K20:L20"/>
    <mergeCell ref="A5:B6"/>
    <mergeCell ref="A7:B8"/>
    <mergeCell ref="A9:B10"/>
    <mergeCell ref="A11:B11"/>
    <mergeCell ref="K16:L16"/>
    <mergeCell ref="J5:L6"/>
    <mergeCell ref="C7:D8"/>
    <mergeCell ref="J10:L10"/>
    <mergeCell ref="F7:F8"/>
    <mergeCell ref="P60:S60"/>
    <mergeCell ref="P59:S59"/>
    <mergeCell ref="K57:M57"/>
    <mergeCell ref="K56:M56"/>
    <mergeCell ref="P58:S58"/>
    <mergeCell ref="K59:M59"/>
    <mergeCell ref="K60:M60"/>
    <mergeCell ref="A63:G63"/>
    <mergeCell ref="P53:S53"/>
    <mergeCell ref="K53:M53"/>
    <mergeCell ref="P54:S54"/>
    <mergeCell ref="N60:O60"/>
    <mergeCell ref="F55:G55"/>
    <mergeCell ref="F56:G56"/>
    <mergeCell ref="F57:G57"/>
    <mergeCell ref="F58:G58"/>
    <mergeCell ref="F59:G59"/>
    <mergeCell ref="N59:O59"/>
    <mergeCell ref="K58:M58"/>
    <mergeCell ref="N54:O54"/>
    <mergeCell ref="N55:O55"/>
    <mergeCell ref="N58:O58"/>
    <mergeCell ref="P57:S57"/>
    <mergeCell ref="P55:S55"/>
    <mergeCell ref="O1:S1"/>
    <mergeCell ref="M5:S6"/>
    <mergeCell ref="K28:L28"/>
    <mergeCell ref="P27:S27"/>
    <mergeCell ref="K27:L27"/>
    <mergeCell ref="K14:L14"/>
    <mergeCell ref="K15:L15"/>
    <mergeCell ref="P17:S17"/>
    <mergeCell ref="F1:N1"/>
    <mergeCell ref="P16:S16"/>
    <mergeCell ref="P23:S23"/>
    <mergeCell ref="P22:S22"/>
    <mergeCell ref="K13:L13"/>
    <mergeCell ref="H7:H8"/>
    <mergeCell ref="K17:L17"/>
    <mergeCell ref="F26:G26"/>
    <mergeCell ref="F21:G21"/>
    <mergeCell ref="P14:S14"/>
    <mergeCell ref="P28:S28"/>
    <mergeCell ref="O2:S2"/>
    <mergeCell ref="F27:G27"/>
    <mergeCell ref="D3:K3"/>
    <mergeCell ref="D2:K2"/>
    <mergeCell ref="P34:S34"/>
    <mergeCell ref="F22:G22"/>
    <mergeCell ref="P30:S30"/>
    <mergeCell ref="K25:L25"/>
    <mergeCell ref="K32:L32"/>
    <mergeCell ref="P32:S32"/>
    <mergeCell ref="M22:N22"/>
    <mergeCell ref="P29:S29"/>
    <mergeCell ref="P39:S39"/>
    <mergeCell ref="F45:G45"/>
    <mergeCell ref="K44:L44"/>
    <mergeCell ref="P40:S40"/>
    <mergeCell ref="P41:S41"/>
    <mergeCell ref="K45:L45"/>
    <mergeCell ref="P43:S43"/>
    <mergeCell ref="K42:L42"/>
    <mergeCell ref="K41:L41"/>
    <mergeCell ref="K35:L35"/>
    <mergeCell ref="K36:L36"/>
    <mergeCell ref="P37:S37"/>
    <mergeCell ref="P42:S42"/>
    <mergeCell ref="K37:L37"/>
    <mergeCell ref="P36:S36"/>
    <mergeCell ref="K43:L43"/>
    <mergeCell ref="P35:S35"/>
    <mergeCell ref="K40:L40"/>
    <mergeCell ref="P38:S38"/>
    <mergeCell ref="K38:L38"/>
    <mergeCell ref="F36:G36"/>
    <mergeCell ref="K39:L39"/>
    <mergeCell ref="F40:G40"/>
    <mergeCell ref="F43:G43"/>
    <mergeCell ref="F44:G44"/>
  </mergeCells>
  <phoneticPr fontId="2"/>
  <conditionalFormatting sqref="Q21">
    <cfRule type="expression" dxfId="106" priority="122">
      <formula>AND($Q$21=0,$R$21=0)</formula>
    </cfRule>
  </conditionalFormatting>
  <conditionalFormatting sqref="P19">
    <cfRule type="expression" dxfId="105" priority="102">
      <formula>AND($P$19="付",$Q$19&gt;0)</formula>
    </cfRule>
    <cfRule type="expression" dxfId="104" priority="103">
      <formula>AND($P$19="無",$Q$19&gt;0)</formula>
    </cfRule>
    <cfRule type="expression" dxfId="103" priority="105">
      <formula>($Q$19&gt;0)</formula>
    </cfRule>
    <cfRule type="expression" dxfId="102" priority="113">
      <formula>AND($P$19=0,$Q$19=0)</formula>
    </cfRule>
  </conditionalFormatting>
  <conditionalFormatting sqref="P21">
    <cfRule type="expression" dxfId="101" priority="30">
      <formula>AND($P$21="",$Q$21&gt;0)</formula>
    </cfRule>
    <cfRule type="expression" dxfId="100" priority="97">
      <formula>AND($P$21="無",$Q$21&gt;0)</formula>
    </cfRule>
    <cfRule type="expression" dxfId="99" priority="98">
      <formula>AND($P$21="付",$Q$21&gt;0)</formula>
    </cfRule>
    <cfRule type="expression" dxfId="98" priority="111">
      <formula>AND($P$21=0,$Q$21=0)</formula>
    </cfRule>
  </conditionalFormatting>
  <conditionalFormatting sqref="Q19">
    <cfRule type="expression" dxfId="97" priority="163">
      <formula>AND($P$19=0,$Q$19=0)</formula>
    </cfRule>
    <cfRule type="expression" dxfId="96" priority="164">
      <formula>AND($P$19="無",$Q$19=0)</formula>
    </cfRule>
    <cfRule type="expression" dxfId="95" priority="165">
      <formula>AND($P$19="付",$Q$19=0)</formula>
    </cfRule>
    <cfRule type="cellIs" dxfId="94" priority="166" operator="notBetween">
      <formula>0</formula>
      <formula>0</formula>
    </cfRule>
  </conditionalFormatting>
  <conditionalFormatting sqref="Q20">
    <cfRule type="expression" dxfId="93" priority="167">
      <formula>AND($P$20="付",$Q$20=0)</formula>
    </cfRule>
    <cfRule type="expression" dxfId="92" priority="168">
      <formula>AND($P$20="無",$Q$20=0)</formula>
    </cfRule>
    <cfRule type="expression" dxfId="91" priority="169">
      <formula>AND($P$20=0,$Q$20=0)</formula>
    </cfRule>
  </conditionalFormatting>
  <conditionalFormatting sqref="P20">
    <cfRule type="expression" dxfId="90" priority="31">
      <formula>AND($P20="",$Q20&gt;0)</formula>
    </cfRule>
    <cfRule type="expression" dxfId="89" priority="99">
      <formula>AND($P$20="付",$Q$20&gt;0)</formula>
    </cfRule>
    <cfRule type="expression" dxfId="88" priority="100">
      <formula>AND($P$20="無",$Q$20&gt;0)</formula>
    </cfRule>
    <cfRule type="expression" dxfId="87" priority="173">
      <formula>AND($P$20=0,$Q$20=0)</formula>
    </cfRule>
  </conditionalFormatting>
  <conditionalFormatting sqref="Q21:S21">
    <cfRule type="cellIs" dxfId="86" priority="106" operator="notBetween">
      <formula>0</formula>
      <formula>0</formula>
    </cfRule>
    <cfRule type="expression" dxfId="85" priority="108">
      <formula>AND($P$21="付",$Q$21=0)</formula>
    </cfRule>
    <cfRule type="expression" dxfId="84" priority="109">
      <formula>AND($P$21="無",$Q$21=0)</formula>
    </cfRule>
  </conditionalFormatting>
  <conditionalFormatting sqref="Q20:S20">
    <cfRule type="cellIs" dxfId="83" priority="107" operator="notBetween">
      <formula>0</formula>
      <formula>0</formula>
    </cfRule>
  </conditionalFormatting>
  <conditionalFormatting sqref="F14:G14 F18:G37 F40 F41:G42 P25:S25 P32:S32 P34:S43 F51:G62 F64:F65 F45:G49">
    <cfRule type="cellIs" dxfId="82" priority="96" operator="equal">
      <formula>0</formula>
    </cfRule>
  </conditionalFormatting>
  <conditionalFormatting sqref="F15:G16">
    <cfRule type="cellIs" dxfId="81" priority="95" operator="equal">
      <formula>0</formula>
    </cfRule>
  </conditionalFormatting>
  <conditionalFormatting sqref="F17:G17">
    <cfRule type="cellIs" dxfId="80" priority="94" operator="equal">
      <formula>0</formula>
    </cfRule>
  </conditionalFormatting>
  <conditionalFormatting sqref="P16:S17">
    <cfRule type="cellIs" dxfId="79" priority="92" operator="equal">
      <formula>0</formula>
    </cfRule>
  </conditionalFormatting>
  <conditionalFormatting sqref="P45:S45 P44:R44">
    <cfRule type="cellIs" dxfId="78" priority="90" operator="equal">
      <formula>0</formula>
    </cfRule>
  </conditionalFormatting>
  <conditionalFormatting sqref="C5:G6">
    <cfRule type="cellIs" dxfId="77" priority="87" operator="equal">
      <formula>0</formula>
    </cfRule>
  </conditionalFormatting>
  <conditionalFormatting sqref="M5:S6">
    <cfRule type="cellIs" dxfId="76" priority="86" operator="equal">
      <formula>0</formula>
    </cfRule>
  </conditionalFormatting>
  <conditionalFormatting sqref="C7:D8">
    <cfRule type="cellIs" dxfId="75" priority="85" operator="equal">
      <formula>0</formula>
    </cfRule>
  </conditionalFormatting>
  <conditionalFormatting sqref="F7:F8">
    <cfRule type="cellIs" dxfId="74" priority="84" operator="equal">
      <formula>0</formula>
    </cfRule>
  </conditionalFormatting>
  <conditionalFormatting sqref="P50:S50">
    <cfRule type="expression" dxfId="73" priority="82">
      <formula>($K$50="")</formula>
    </cfRule>
    <cfRule type="expression" dxfId="72" priority="83">
      <formula>($P$50=0)</formula>
    </cfRule>
  </conditionalFormatting>
  <conditionalFormatting sqref="K50:M50">
    <cfRule type="expression" dxfId="71" priority="80">
      <formula>($K$50&gt;0)</formula>
    </cfRule>
    <cfRule type="expression" dxfId="70" priority="81">
      <formula>($P$50&gt;0)</formula>
    </cfRule>
  </conditionalFormatting>
  <conditionalFormatting sqref="K51:M51">
    <cfRule type="expression" dxfId="69" priority="78">
      <formula>($K51&gt;0)</formula>
    </cfRule>
    <cfRule type="expression" dxfId="68" priority="79">
      <formula>($P51&gt;0)</formula>
    </cfRule>
  </conditionalFormatting>
  <conditionalFormatting sqref="P51:S51">
    <cfRule type="expression" dxfId="67" priority="72">
      <formula>($K51="")</formula>
    </cfRule>
    <cfRule type="expression" dxfId="66" priority="73">
      <formula>($P51=0)</formula>
    </cfRule>
  </conditionalFormatting>
  <conditionalFormatting sqref="K53:M53">
    <cfRule type="expression" dxfId="65" priority="70">
      <formula>($K53&gt;0)</formula>
    </cfRule>
    <cfRule type="expression" dxfId="64" priority="71">
      <formula>($P53&gt;0)</formula>
    </cfRule>
  </conditionalFormatting>
  <conditionalFormatting sqref="P53:S53">
    <cfRule type="expression" dxfId="63" priority="68">
      <formula>($K53="")</formula>
    </cfRule>
    <cfRule type="expression" dxfId="62" priority="69">
      <formula>($P53=0)</formula>
    </cfRule>
  </conditionalFormatting>
  <conditionalFormatting sqref="K54:M54">
    <cfRule type="expression" dxfId="61" priority="58">
      <formula>($K54&gt;0)</formula>
    </cfRule>
    <cfRule type="expression" dxfId="60" priority="59">
      <formula>($P54&gt;0)</formula>
    </cfRule>
  </conditionalFormatting>
  <conditionalFormatting sqref="P54:S54">
    <cfRule type="expression" dxfId="59" priority="56">
      <formula>($K54="")</formula>
    </cfRule>
    <cfRule type="expression" dxfId="58" priority="57">
      <formula>($P54=0)</formula>
    </cfRule>
  </conditionalFormatting>
  <conditionalFormatting sqref="K55:M55">
    <cfRule type="expression" dxfId="57" priority="54">
      <formula>($K55&gt;0)</formula>
    </cfRule>
    <cfRule type="expression" dxfId="56" priority="55">
      <formula>($P55&gt;0)</formula>
    </cfRule>
  </conditionalFormatting>
  <conditionalFormatting sqref="P55:S55">
    <cfRule type="expression" dxfId="55" priority="52">
      <formula>($K55="")</formula>
    </cfRule>
    <cfRule type="expression" dxfId="54" priority="53">
      <formula>($P55=0)</formula>
    </cfRule>
  </conditionalFormatting>
  <conditionalFormatting sqref="K56:M56">
    <cfRule type="expression" dxfId="53" priority="50">
      <formula>($K56&gt;0)</formula>
    </cfRule>
    <cfRule type="expression" dxfId="52" priority="51">
      <formula>($P56&gt;0)</formula>
    </cfRule>
  </conditionalFormatting>
  <conditionalFormatting sqref="P56:S56">
    <cfRule type="expression" dxfId="51" priority="48">
      <formula>($K56="")</formula>
    </cfRule>
    <cfRule type="expression" dxfId="50" priority="49">
      <formula>($P56=0)</formula>
    </cfRule>
  </conditionalFormatting>
  <conditionalFormatting sqref="K57:M57">
    <cfRule type="expression" dxfId="49" priority="46">
      <formula>($K57&gt;0)</formula>
    </cfRule>
    <cfRule type="expression" dxfId="48" priority="47">
      <formula>($P57&gt;0)</formula>
    </cfRule>
  </conditionalFormatting>
  <conditionalFormatting sqref="P57:S57">
    <cfRule type="expression" dxfId="47" priority="44">
      <formula>($K57="")</formula>
    </cfRule>
    <cfRule type="expression" dxfId="46" priority="45">
      <formula>($P57=0)</formula>
    </cfRule>
  </conditionalFormatting>
  <conditionalFormatting sqref="K58:M58">
    <cfRule type="expression" dxfId="45" priority="42">
      <formula>($K58&gt;0)</formula>
    </cfRule>
    <cfRule type="expression" dxfId="44" priority="43">
      <formula>($P58&gt;0)</formula>
    </cfRule>
  </conditionalFormatting>
  <conditionalFormatting sqref="P58:S58">
    <cfRule type="expression" dxfId="43" priority="40">
      <formula>($K58="")</formula>
    </cfRule>
    <cfRule type="expression" dxfId="42" priority="41">
      <formula>($P58=0)</formula>
    </cfRule>
  </conditionalFormatting>
  <conditionalFormatting sqref="K59:M59">
    <cfRule type="expression" dxfId="41" priority="38">
      <formula>($K59&gt;0)</formula>
    </cfRule>
    <cfRule type="expression" dxfId="40" priority="39">
      <formula>($P59&gt;0)</formula>
    </cfRule>
  </conditionalFormatting>
  <conditionalFormatting sqref="P59:S59">
    <cfRule type="expression" dxfId="39" priority="36">
      <formula>($K59="")</formula>
    </cfRule>
    <cfRule type="expression" dxfId="38" priority="37">
      <formula>($P59=0)</formula>
    </cfRule>
  </conditionalFormatting>
  <conditionalFormatting sqref="K60:M60">
    <cfRule type="expression" dxfId="37" priority="34">
      <formula>($K60&gt;0)</formula>
    </cfRule>
    <cfRule type="expression" dxfId="36" priority="35">
      <formula>($P60&gt;0)</formula>
    </cfRule>
  </conditionalFormatting>
  <conditionalFormatting sqref="P60:S60">
    <cfRule type="expression" dxfId="35" priority="32">
      <formula>($K60="")</formula>
    </cfRule>
    <cfRule type="expression" dxfId="34" priority="33">
      <formula>($P60=0)</formula>
    </cfRule>
  </conditionalFormatting>
  <conditionalFormatting sqref="F38:G39">
    <cfRule type="cellIs" dxfId="33" priority="28" operator="equal">
      <formula>0</formula>
    </cfRule>
  </conditionalFormatting>
  <conditionalFormatting sqref="P23:S23">
    <cfRule type="cellIs" dxfId="32" priority="27" operator="equal">
      <formula>0</formula>
    </cfRule>
  </conditionalFormatting>
  <conditionalFormatting sqref="P26:S27">
    <cfRule type="cellIs" dxfId="31" priority="26" operator="equal">
      <formula>0</formula>
    </cfRule>
  </conditionalFormatting>
  <conditionalFormatting sqref="P14:S15">
    <cfRule type="cellIs" dxfId="30" priority="25" operator="equal">
      <formula>0</formula>
    </cfRule>
  </conditionalFormatting>
  <conditionalFormatting sqref="P28:S29">
    <cfRule type="cellIs" dxfId="29" priority="24" operator="equal">
      <formula>0</formula>
    </cfRule>
  </conditionalFormatting>
  <conditionalFormatting sqref="P24:R24">
    <cfRule type="cellIs" dxfId="28" priority="23" stopIfTrue="1" operator="equal">
      <formula>0</formula>
    </cfRule>
  </conditionalFormatting>
  <conditionalFormatting sqref="P30:S31">
    <cfRule type="cellIs" dxfId="27" priority="22" operator="equal">
      <formula>0</formula>
    </cfRule>
  </conditionalFormatting>
  <conditionalFormatting sqref="P46:S46">
    <cfRule type="cellIs" dxfId="26" priority="21" operator="equal">
      <formula>0</formula>
    </cfRule>
  </conditionalFormatting>
  <conditionalFormatting sqref="M46">
    <cfRule type="expression" dxfId="25" priority="19">
      <formula>$P$46&gt;0</formula>
    </cfRule>
    <cfRule type="expression" dxfId="24" priority="20">
      <formula>$M$46=""</formula>
    </cfRule>
  </conditionalFormatting>
  <conditionalFormatting sqref="F50:G50">
    <cfRule type="cellIs" dxfId="23" priority="14" operator="equal">
      <formula>0</formula>
    </cfRule>
  </conditionalFormatting>
  <conditionalFormatting sqref="P48">
    <cfRule type="cellIs" dxfId="22" priority="174" stopIfTrue="1" operator="notBetween">
      <formula>0</formula>
      <formula>0</formula>
    </cfRule>
  </conditionalFormatting>
  <conditionalFormatting sqref="M48:M49">
    <cfRule type="cellIs" dxfId="21" priority="176" stopIfTrue="1" operator="notBetween">
      <formula>0</formula>
      <formula>0</formula>
    </cfRule>
    <cfRule type="expression" dxfId="20" priority="177" stopIfTrue="1">
      <formula>#REF!+$P$49=0</formula>
    </cfRule>
  </conditionalFormatting>
  <conditionalFormatting sqref="P48 S48">
    <cfRule type="expression" dxfId="19" priority="10">
      <formula>$M$48+$M$49=0</formula>
    </cfRule>
  </conditionalFormatting>
  <conditionalFormatting sqref="M48">
    <cfRule type="expression" dxfId="18" priority="12">
      <formula>$P$48+$M$49=0</formula>
    </cfRule>
  </conditionalFormatting>
  <conditionalFormatting sqref="M49">
    <cfRule type="expression" dxfId="17" priority="11">
      <formula>$M$48+$P$48=0</formula>
    </cfRule>
  </conditionalFormatting>
  <conditionalFormatting sqref="K52:M52">
    <cfRule type="expression" dxfId="16" priority="8">
      <formula>($K52&gt;0)</formula>
    </cfRule>
    <cfRule type="expression" dxfId="15" priority="9">
      <formula>($P52&gt;0)</formula>
    </cfRule>
  </conditionalFormatting>
  <conditionalFormatting sqref="P52:S52">
    <cfRule type="expression" dxfId="14" priority="6">
      <formula>($K52="")</formula>
    </cfRule>
    <cfRule type="expression" dxfId="13" priority="7">
      <formula>($P52=0)</formula>
    </cfRule>
  </conditionalFormatting>
  <conditionalFormatting sqref="P39:S39">
    <cfRule type="expression" dxfId="12" priority="5">
      <formula>AND(SUM($P$34:$S$38)&gt;0,$P$39="")</formula>
    </cfRule>
  </conditionalFormatting>
  <conditionalFormatting sqref="P30:S30">
    <cfRule type="expression" dxfId="11" priority="4">
      <formula>AND($P$14+$P$24+$P$25&gt;0,$P$30+$P$31+$P$32=0)</formula>
    </cfRule>
  </conditionalFormatting>
  <conditionalFormatting sqref="P31:S31">
    <cfRule type="expression" dxfId="10" priority="3">
      <formula>AND($P$14+$P$24+$P$25&gt;0,$P$30+$P$31+$P$32=0)</formula>
    </cfRule>
  </conditionalFormatting>
  <conditionalFormatting sqref="F43:G44">
    <cfRule type="cellIs" dxfId="9" priority="2" operator="equal">
      <formula>0</formula>
    </cfRule>
  </conditionalFormatting>
  <conditionalFormatting sqref="D3">
    <cfRule type="notContainsBlanks" dxfId="8" priority="1">
      <formula>LEN(TRIM(D3))&gt;0</formula>
    </cfRule>
  </conditionalFormatting>
  <dataValidations xWindow="929" yWindow="426" count="6">
    <dataValidation type="list" errorStyle="warning" allowBlank="1" showInputMessage="1" showErrorMessage="1" sqref="M48">
      <formula1>"2,3,4"</formula1>
    </dataValidation>
    <dataValidation type="list" showInputMessage="1" showErrorMessage="1" sqref="P19:P21">
      <formula1>"  ,付,無,"</formula1>
    </dataValidation>
    <dataValidation type="list" errorStyle="warning" allowBlank="1" showInputMessage="1" showErrorMessage="1" sqref="M49">
      <formula1>"1200,900,600"</formula1>
    </dataValidation>
    <dataValidation type="list" allowBlank="1" showInputMessage="1" sqref="P30:S31 P39:S39">
      <formula1>"不要"</formula1>
    </dataValidation>
    <dataValidation allowBlank="1" showInputMessage="1" showErrorMessage="1" promptTitle="【ご確認ください】" prompt="敷板は必要ですか？_x000a_必要ない場合は、敷板の数量欄で不要を選んでください" sqref="P24:S25 P14:S14"/>
    <dataValidation allowBlank="1" showInputMessage="1" showErrorMessage="1" promptTitle="【ご確認ください】" prompt="結束糸は必要ですか？_x000a_必要ない場合は、結束糸の数量欄で不要を選んでください" sqref="P34:S38"/>
  </dataValidations>
  <pageMargins left="0.78740157480314965" right="0.19685039370078741" top="0.27559055118110237" bottom="0.19685039370078741" header="0.19685039370078741" footer="0.11811023622047245"/>
  <pageSetup paperSize="12"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view="pageBreakPreview" zoomScale="80" zoomScaleNormal="96" zoomScaleSheetLayoutView="80" workbookViewId="0">
      <selection activeCell="S1" sqref="S1"/>
    </sheetView>
  </sheetViews>
  <sheetFormatPr defaultRowHeight="13.5" x14ac:dyDescent="0.15"/>
  <cols>
    <col min="1" max="1" width="3" style="394" customWidth="1"/>
    <col min="2" max="2" width="5.5" style="395" bestFit="1" customWidth="1"/>
    <col min="3" max="3" width="20.875" style="394" customWidth="1"/>
    <col min="4" max="4" width="3.25" style="394" customWidth="1"/>
    <col min="5" max="5" width="7" style="394" customWidth="1"/>
    <col min="6" max="6" width="8" style="395" customWidth="1"/>
    <col min="7" max="7" width="12.25" style="394" customWidth="1"/>
    <col min="8" max="12" width="7.875" style="394" customWidth="1"/>
    <col min="13" max="17" width="7.875" style="394" hidden="1" customWidth="1"/>
    <col min="18" max="19" width="12.25" style="394" customWidth="1"/>
    <col min="20" max="20" width="1.5" style="394" customWidth="1"/>
    <col min="21" max="16384" width="9" style="394"/>
  </cols>
  <sheetData>
    <row r="1" spans="3:30" ht="14.25" thickBot="1" x14ac:dyDescent="0.2">
      <c r="S1" s="482" t="s">
        <v>237</v>
      </c>
    </row>
    <row r="2" spans="3:30" ht="15" customHeight="1" x14ac:dyDescent="0.15">
      <c r="C2" s="723" t="s">
        <v>229</v>
      </c>
      <c r="D2" s="737"/>
      <c r="E2" s="609"/>
      <c r="F2" s="691" t="s">
        <v>14</v>
      </c>
      <c r="G2" s="609"/>
      <c r="H2" s="673" t="s">
        <v>15</v>
      </c>
      <c r="I2" s="392" t="s">
        <v>94</v>
      </c>
      <c r="J2" s="83"/>
      <c r="K2" s="83"/>
      <c r="L2" s="83"/>
      <c r="M2" s="83"/>
      <c r="N2" s="83"/>
      <c r="O2" s="396"/>
      <c r="P2" s="396"/>
      <c r="Q2" s="396"/>
      <c r="R2" s="396"/>
      <c r="S2" s="397"/>
    </row>
    <row r="3" spans="3:30" ht="15" customHeight="1" x14ac:dyDescent="0.15">
      <c r="C3" s="724"/>
      <c r="D3" s="738"/>
      <c r="E3" s="610"/>
      <c r="F3" s="608"/>
      <c r="G3" s="610"/>
      <c r="H3" s="674"/>
      <c r="I3" s="393" t="s">
        <v>95</v>
      </c>
      <c r="J3" s="85"/>
      <c r="K3" s="85"/>
      <c r="L3" s="86"/>
      <c r="M3" s="130"/>
      <c r="N3" s="86"/>
      <c r="O3" s="114"/>
      <c r="P3" s="114"/>
      <c r="Q3" s="114"/>
      <c r="R3" s="114"/>
      <c r="S3" s="398"/>
    </row>
    <row r="4" spans="3:30" ht="15" customHeight="1" x14ac:dyDescent="0.15">
      <c r="C4" s="724" t="s">
        <v>230</v>
      </c>
      <c r="D4" s="8" t="s">
        <v>231</v>
      </c>
      <c r="E4" s="2" t="s">
        <v>232</v>
      </c>
      <c r="F4" s="2"/>
      <c r="G4" s="2"/>
      <c r="H4" s="2"/>
      <c r="I4" s="2" t="s">
        <v>18</v>
      </c>
      <c r="J4" s="2"/>
      <c r="K4" s="2"/>
      <c r="L4" s="131" t="s">
        <v>114</v>
      </c>
      <c r="M4" s="722"/>
      <c r="N4" s="722"/>
      <c r="O4" s="722"/>
      <c r="P4" s="722"/>
      <c r="Q4" s="141" t="s">
        <v>113</v>
      </c>
      <c r="R4" s="745" ph="1"/>
      <c r="S4" s="746" ph="1"/>
    </row>
    <row r="5" spans="3:30" ht="15" customHeight="1" x14ac:dyDescent="0.15">
      <c r="C5" s="724"/>
      <c r="D5" s="736" t="s">
        <v>30</v>
      </c>
      <c r="E5" s="735"/>
      <c r="F5" s="735"/>
      <c r="G5" s="735"/>
      <c r="H5" s="735"/>
      <c r="I5" s="735" t="s">
        <v>110</v>
      </c>
      <c r="J5" s="735"/>
      <c r="K5" s="735"/>
      <c r="L5" s="131"/>
      <c r="M5" s="143"/>
      <c r="N5" s="2"/>
      <c r="O5" s="2"/>
      <c r="P5" s="2"/>
      <c r="Q5" s="2"/>
      <c r="R5" s="747" ph="1"/>
      <c r="S5" s="748" ph="1"/>
    </row>
    <row r="6" spans="3:30" ht="24.95" customHeight="1" x14ac:dyDescent="0.2">
      <c r="C6" s="469" t="s">
        <v>227</v>
      </c>
      <c r="D6" s="700"/>
      <c r="E6" s="701"/>
      <c r="F6" s="701"/>
      <c r="G6" s="701"/>
      <c r="H6" s="701"/>
      <c r="I6" s="701"/>
      <c r="J6" s="701"/>
      <c r="K6" s="701"/>
      <c r="L6" s="702"/>
      <c r="M6" s="399"/>
      <c r="N6" s="399"/>
      <c r="O6" s="399"/>
      <c r="P6" s="399"/>
      <c r="Q6" s="399"/>
      <c r="R6" s="706" t="s">
        <v>228</v>
      </c>
      <c r="S6" s="707"/>
    </row>
    <row r="7" spans="3:30" ht="25.5" customHeight="1" thickBot="1" x14ac:dyDescent="0.25">
      <c r="C7" s="470" t="s">
        <v>150</v>
      </c>
      <c r="D7" s="703"/>
      <c r="E7" s="704"/>
      <c r="F7" s="704"/>
      <c r="G7" s="704"/>
      <c r="H7" s="704"/>
      <c r="I7" s="704"/>
      <c r="J7" s="704"/>
      <c r="K7" s="704"/>
      <c r="L7" s="705"/>
      <c r="M7" s="400"/>
      <c r="N7" s="400"/>
      <c r="O7" s="400"/>
      <c r="P7" s="400"/>
      <c r="Q7" s="400"/>
      <c r="R7" s="704"/>
      <c r="S7" s="708"/>
    </row>
    <row r="8" spans="3:30" ht="15" customHeight="1" thickBot="1" x14ac:dyDescent="0.2">
      <c r="C8" s="732"/>
      <c r="D8" s="733"/>
      <c r="E8" s="733"/>
      <c r="F8" s="734"/>
      <c r="G8" s="401"/>
      <c r="H8" s="402" t="s">
        <v>151</v>
      </c>
      <c r="I8" s="403" t="s">
        <v>152</v>
      </c>
      <c r="J8" s="403" t="s">
        <v>153</v>
      </c>
      <c r="K8" s="403" t="s">
        <v>154</v>
      </c>
      <c r="L8" s="403" t="s">
        <v>155</v>
      </c>
      <c r="M8" s="404"/>
      <c r="N8" s="404"/>
      <c r="O8" s="404"/>
      <c r="P8" s="404"/>
      <c r="Q8" s="404"/>
      <c r="R8" s="693" t="s">
        <v>156</v>
      </c>
      <c r="S8" s="694"/>
    </row>
    <row r="9" spans="3:30" ht="15" customHeight="1" x14ac:dyDescent="0.2">
      <c r="C9" s="695" t="s">
        <v>157</v>
      </c>
      <c r="D9" s="696"/>
      <c r="E9" s="696"/>
      <c r="F9" s="697"/>
      <c r="G9" s="405">
        <v>1800</v>
      </c>
      <c r="H9" s="473"/>
      <c r="I9" s="474"/>
      <c r="J9" s="475"/>
      <c r="K9" s="475"/>
      <c r="L9" s="476"/>
      <c r="M9" s="406"/>
      <c r="N9" s="406"/>
      <c r="O9" s="406"/>
      <c r="P9" s="406"/>
      <c r="Q9" s="406"/>
      <c r="R9" s="698">
        <f t="shared" ref="R9:R13" si="0">SUM(H9:Q9)</f>
        <v>0</v>
      </c>
      <c r="S9" s="699"/>
    </row>
    <row r="10" spans="3:30" ht="15" customHeight="1" x14ac:dyDescent="0.2">
      <c r="C10" s="695" t="s">
        <v>157</v>
      </c>
      <c r="D10" s="696"/>
      <c r="E10" s="696"/>
      <c r="F10" s="697"/>
      <c r="G10" s="405">
        <v>1500</v>
      </c>
      <c r="H10" s="471"/>
      <c r="I10" s="477"/>
      <c r="J10" s="477"/>
      <c r="K10" s="477"/>
      <c r="L10" s="478"/>
      <c r="M10" s="406"/>
      <c r="N10" s="406"/>
      <c r="O10" s="406"/>
      <c r="P10" s="406"/>
      <c r="Q10" s="406"/>
      <c r="R10" s="698">
        <f t="shared" si="0"/>
        <v>0</v>
      </c>
      <c r="S10" s="699"/>
    </row>
    <row r="11" spans="3:30" ht="15" customHeight="1" x14ac:dyDescent="0.2">
      <c r="C11" s="695" t="s">
        <v>157</v>
      </c>
      <c r="D11" s="696"/>
      <c r="E11" s="696"/>
      <c r="F11" s="697"/>
      <c r="G11" s="405">
        <v>1200</v>
      </c>
      <c r="H11" s="471"/>
      <c r="I11" s="477"/>
      <c r="J11" s="477"/>
      <c r="K11" s="477"/>
      <c r="L11" s="478"/>
      <c r="M11" s="406"/>
      <c r="N11" s="406"/>
      <c r="O11" s="406"/>
      <c r="P11" s="406"/>
      <c r="Q11" s="406"/>
      <c r="R11" s="698">
        <f t="shared" si="0"/>
        <v>0</v>
      </c>
      <c r="S11" s="699"/>
    </row>
    <row r="12" spans="3:30" ht="15" customHeight="1" x14ac:dyDescent="0.2">
      <c r="C12" s="695" t="s">
        <v>157</v>
      </c>
      <c r="D12" s="696"/>
      <c r="E12" s="696"/>
      <c r="F12" s="697"/>
      <c r="G12" s="405">
        <v>900</v>
      </c>
      <c r="H12" s="471"/>
      <c r="I12" s="477"/>
      <c r="J12" s="477"/>
      <c r="K12" s="477"/>
      <c r="L12" s="478"/>
      <c r="M12" s="406"/>
      <c r="N12" s="406"/>
      <c r="O12" s="406"/>
      <c r="P12" s="406"/>
      <c r="Q12" s="406"/>
      <c r="R12" s="698">
        <f t="shared" si="0"/>
        <v>0</v>
      </c>
      <c r="S12" s="699"/>
    </row>
    <row r="13" spans="3:30" ht="15" customHeight="1" x14ac:dyDescent="0.2">
      <c r="C13" s="695" t="s">
        <v>157</v>
      </c>
      <c r="D13" s="696"/>
      <c r="E13" s="696"/>
      <c r="F13" s="697"/>
      <c r="G13" s="405">
        <v>600</v>
      </c>
      <c r="H13" s="471"/>
      <c r="I13" s="477"/>
      <c r="J13" s="477"/>
      <c r="K13" s="477"/>
      <c r="L13" s="478"/>
      <c r="M13" s="406"/>
      <c r="N13" s="406"/>
      <c r="O13" s="406"/>
      <c r="P13" s="406"/>
      <c r="Q13" s="406"/>
      <c r="R13" s="698">
        <f t="shared" si="0"/>
        <v>0</v>
      </c>
      <c r="S13" s="699"/>
    </row>
    <row r="14" spans="3:30" ht="15" customHeight="1" x14ac:dyDescent="0.2">
      <c r="C14" s="709" t="s">
        <v>158</v>
      </c>
      <c r="D14" s="710"/>
      <c r="E14" s="710"/>
      <c r="F14" s="711"/>
      <c r="G14" s="409" t="s">
        <v>159</v>
      </c>
      <c r="H14" s="471"/>
      <c r="I14" s="477"/>
      <c r="J14" s="477"/>
      <c r="K14" s="477"/>
      <c r="L14" s="478"/>
      <c r="M14" s="406"/>
      <c r="N14" s="406"/>
      <c r="O14" s="406"/>
      <c r="P14" s="406"/>
      <c r="Q14" s="406"/>
      <c r="R14" s="698">
        <f t="shared" ref="R14" si="1">SUM(H14:Q14)</f>
        <v>0</v>
      </c>
      <c r="S14" s="699"/>
    </row>
    <row r="15" spans="3:30" ht="15" customHeight="1" x14ac:dyDescent="0.2">
      <c r="C15" s="712" t="s">
        <v>160</v>
      </c>
      <c r="D15" s="713"/>
      <c r="E15" s="713"/>
      <c r="F15" s="714"/>
      <c r="G15" s="409" t="s">
        <v>161</v>
      </c>
      <c r="H15" s="471"/>
      <c r="I15" s="477"/>
      <c r="J15" s="477"/>
      <c r="K15" s="477"/>
      <c r="L15" s="478"/>
      <c r="M15" s="406"/>
      <c r="N15" s="406"/>
      <c r="O15" s="406"/>
      <c r="P15" s="406"/>
      <c r="Q15" s="406"/>
      <c r="R15" s="698">
        <f t="shared" ref="R15" si="2">SUM(H15:Q15)</f>
        <v>0</v>
      </c>
      <c r="S15" s="699"/>
    </row>
    <row r="16" spans="3:30" ht="15" customHeight="1" thickBot="1" x14ac:dyDescent="0.25">
      <c r="C16" s="729" t="s">
        <v>162</v>
      </c>
      <c r="D16" s="730"/>
      <c r="E16" s="730"/>
      <c r="F16" s="731"/>
      <c r="G16" s="410" t="s">
        <v>163</v>
      </c>
      <c r="H16" s="472"/>
      <c r="I16" s="479"/>
      <c r="J16" s="479"/>
      <c r="K16" s="479"/>
      <c r="L16" s="480"/>
      <c r="M16" s="412"/>
      <c r="N16" s="412"/>
      <c r="O16" s="412"/>
      <c r="P16" s="412"/>
      <c r="Q16" s="412"/>
      <c r="R16" s="715">
        <f t="shared" ref="R16" si="3">SUM(H16:Q16)</f>
        <v>0</v>
      </c>
      <c r="S16" s="716"/>
      <c r="AD16" s="395"/>
    </row>
    <row r="17" spans="2:30" ht="0.75" customHeight="1" x14ac:dyDescent="0.15">
      <c r="M17" s="394">
        <f>SUM(M9:M13)</f>
        <v>0</v>
      </c>
      <c r="N17" s="394">
        <f>SUM(N9:N13)</f>
        <v>0</v>
      </c>
      <c r="O17" s="394">
        <f>SUM(O9:O13)</f>
        <v>0</v>
      </c>
      <c r="P17" s="394">
        <f>SUM(P9:P13)</f>
        <v>0</v>
      </c>
      <c r="Q17" s="394">
        <f>SUM(Q9:Q13)</f>
        <v>0</v>
      </c>
    </row>
    <row r="18" spans="2:30" ht="14.25" thickBot="1" x14ac:dyDescent="0.2"/>
    <row r="19" spans="2:30" s="395" customFormat="1" x14ac:dyDescent="0.15">
      <c r="C19" s="414" t="s">
        <v>164</v>
      </c>
      <c r="D19" s="752" t="s">
        <v>165</v>
      </c>
      <c r="E19" s="734"/>
      <c r="F19" s="415" t="s">
        <v>166</v>
      </c>
      <c r="G19" s="401" t="s">
        <v>167</v>
      </c>
      <c r="H19" s="414"/>
      <c r="I19" s="415"/>
      <c r="J19" s="415"/>
      <c r="K19" s="415"/>
      <c r="L19" s="415"/>
      <c r="M19" s="414"/>
      <c r="N19" s="415"/>
      <c r="O19" s="415"/>
      <c r="P19" s="415"/>
      <c r="Q19" s="401"/>
      <c r="R19" s="414"/>
      <c r="S19" s="416"/>
      <c r="U19" s="394"/>
      <c r="V19" s="394"/>
      <c r="W19" s="394"/>
      <c r="X19" s="394"/>
      <c r="Y19" s="394"/>
      <c r="Z19" s="394"/>
      <c r="AA19" s="394"/>
      <c r="AB19" s="394"/>
      <c r="AC19" s="394"/>
      <c r="AD19" s="394"/>
    </row>
    <row r="20" spans="2:30" x14ac:dyDescent="0.15">
      <c r="C20" s="698" t="s">
        <v>168</v>
      </c>
      <c r="D20" s="717"/>
      <c r="E20" s="717"/>
      <c r="F20" s="717"/>
      <c r="G20" s="717"/>
      <c r="H20" s="417"/>
      <c r="I20" s="418"/>
      <c r="J20" s="418"/>
      <c r="K20" s="418"/>
      <c r="L20" s="418"/>
      <c r="M20" s="419"/>
      <c r="N20" s="420"/>
      <c r="O20" s="420"/>
      <c r="P20" s="420"/>
      <c r="Q20" s="421"/>
      <c r="R20" s="419" t="s">
        <v>169</v>
      </c>
      <c r="S20" s="422" t="s">
        <v>170</v>
      </c>
    </row>
    <row r="21" spans="2:30" ht="18.75" x14ac:dyDescent="0.2">
      <c r="B21" s="394">
        <v>915</v>
      </c>
      <c r="C21" s="423" t="s">
        <v>171</v>
      </c>
      <c r="D21" s="725"/>
      <c r="E21" s="726"/>
      <c r="F21" s="424">
        <v>9.3000000000000007</v>
      </c>
      <c r="G21" s="425" t="s">
        <v>172</v>
      </c>
      <c r="H21" s="407">
        <f>H9+H10+H11+H12+H13</f>
        <v>0</v>
      </c>
      <c r="I21" s="406">
        <f t="shared" ref="I21:Q21" si="4">I9+I10+I11+I12+I13</f>
        <v>0</v>
      </c>
      <c r="J21" s="406">
        <f t="shared" si="4"/>
        <v>0</v>
      </c>
      <c r="K21" s="406">
        <f t="shared" si="4"/>
        <v>0</v>
      </c>
      <c r="L21" s="406">
        <f t="shared" si="4"/>
        <v>0</v>
      </c>
      <c r="M21" s="407">
        <f t="shared" si="4"/>
        <v>0</v>
      </c>
      <c r="N21" s="406">
        <f t="shared" si="4"/>
        <v>0</v>
      </c>
      <c r="O21" s="406">
        <f t="shared" si="4"/>
        <v>0</v>
      </c>
      <c r="P21" s="406">
        <f t="shared" si="4"/>
        <v>0</v>
      </c>
      <c r="Q21" s="408">
        <f t="shared" si="4"/>
        <v>0</v>
      </c>
      <c r="R21" s="426">
        <f t="shared" ref="R21:R62" si="5">SUM(H21:Q21)</f>
        <v>0</v>
      </c>
      <c r="S21" s="427">
        <f t="shared" ref="S21:S45" si="6">R21*F21</f>
        <v>0</v>
      </c>
    </row>
    <row r="22" spans="2:30" ht="18.75" x14ac:dyDescent="0.2">
      <c r="B22" s="394">
        <v>916</v>
      </c>
      <c r="C22" s="428" t="s">
        <v>173</v>
      </c>
      <c r="D22" s="727"/>
      <c r="E22" s="728"/>
      <c r="F22" s="429">
        <v>9.3000000000000007</v>
      </c>
      <c r="G22" s="430" t="s">
        <v>174</v>
      </c>
      <c r="H22" s="431">
        <f>H9+H10+H11+H12+H13</f>
        <v>0</v>
      </c>
      <c r="I22" s="432">
        <f t="shared" ref="I22:Q22" si="7">I9+I10+I11+I12+I13</f>
        <v>0</v>
      </c>
      <c r="J22" s="432">
        <f t="shared" si="7"/>
        <v>0</v>
      </c>
      <c r="K22" s="432">
        <f t="shared" si="7"/>
        <v>0</v>
      </c>
      <c r="L22" s="432">
        <f t="shared" si="7"/>
        <v>0</v>
      </c>
      <c r="M22" s="431">
        <f t="shared" si="7"/>
        <v>0</v>
      </c>
      <c r="N22" s="432">
        <f t="shared" si="7"/>
        <v>0</v>
      </c>
      <c r="O22" s="432">
        <f t="shared" si="7"/>
        <v>0</v>
      </c>
      <c r="P22" s="432">
        <f t="shared" si="7"/>
        <v>0</v>
      </c>
      <c r="Q22" s="433">
        <f t="shared" si="7"/>
        <v>0</v>
      </c>
      <c r="R22" s="434">
        <f t="shared" si="5"/>
        <v>0</v>
      </c>
      <c r="S22" s="435">
        <f t="shared" si="6"/>
        <v>0</v>
      </c>
    </row>
    <row r="23" spans="2:30" ht="18.75" x14ac:dyDescent="0.2">
      <c r="B23" s="394">
        <v>917</v>
      </c>
      <c r="C23" s="423" t="s">
        <v>175</v>
      </c>
      <c r="D23" s="720">
        <v>1800</v>
      </c>
      <c r="E23" s="721"/>
      <c r="F23" s="424">
        <v>4.5</v>
      </c>
      <c r="G23" s="425" t="s">
        <v>176</v>
      </c>
      <c r="H23" s="407">
        <f t="shared" ref="H23:Q27" si="8">H9*1</f>
        <v>0</v>
      </c>
      <c r="I23" s="406">
        <f t="shared" si="8"/>
        <v>0</v>
      </c>
      <c r="J23" s="406">
        <f t="shared" si="8"/>
        <v>0</v>
      </c>
      <c r="K23" s="406">
        <f t="shared" si="8"/>
        <v>0</v>
      </c>
      <c r="L23" s="406">
        <f t="shared" si="8"/>
        <v>0</v>
      </c>
      <c r="M23" s="407">
        <f t="shared" si="8"/>
        <v>0</v>
      </c>
      <c r="N23" s="406">
        <f t="shared" si="8"/>
        <v>0</v>
      </c>
      <c r="O23" s="406">
        <f t="shared" si="8"/>
        <v>0</v>
      </c>
      <c r="P23" s="406">
        <f t="shared" si="8"/>
        <v>0</v>
      </c>
      <c r="Q23" s="408">
        <f t="shared" si="8"/>
        <v>0</v>
      </c>
      <c r="R23" s="426">
        <f t="shared" si="5"/>
        <v>0</v>
      </c>
      <c r="S23" s="427">
        <f t="shared" si="6"/>
        <v>0</v>
      </c>
    </row>
    <row r="24" spans="2:30" ht="18.75" x14ac:dyDescent="0.2">
      <c r="B24" s="394">
        <v>918</v>
      </c>
      <c r="C24" s="428" t="s">
        <v>175</v>
      </c>
      <c r="D24" s="718">
        <v>1500</v>
      </c>
      <c r="E24" s="719"/>
      <c r="F24" s="429">
        <v>3.9</v>
      </c>
      <c r="G24" s="430" t="s">
        <v>177</v>
      </c>
      <c r="H24" s="431">
        <f t="shared" si="8"/>
        <v>0</v>
      </c>
      <c r="I24" s="432">
        <f t="shared" si="8"/>
        <v>0</v>
      </c>
      <c r="J24" s="432">
        <f t="shared" si="8"/>
        <v>0</v>
      </c>
      <c r="K24" s="432">
        <f t="shared" si="8"/>
        <v>0</v>
      </c>
      <c r="L24" s="432">
        <f t="shared" si="8"/>
        <v>0</v>
      </c>
      <c r="M24" s="431">
        <f t="shared" si="8"/>
        <v>0</v>
      </c>
      <c r="N24" s="432">
        <f t="shared" si="8"/>
        <v>0</v>
      </c>
      <c r="O24" s="432">
        <f t="shared" si="8"/>
        <v>0</v>
      </c>
      <c r="P24" s="432">
        <f t="shared" si="8"/>
        <v>0</v>
      </c>
      <c r="Q24" s="433">
        <f t="shared" si="8"/>
        <v>0</v>
      </c>
      <c r="R24" s="434">
        <f t="shared" si="5"/>
        <v>0</v>
      </c>
      <c r="S24" s="435">
        <f t="shared" si="6"/>
        <v>0</v>
      </c>
      <c r="Y24" s="481" t="s">
        <v>235</v>
      </c>
    </row>
    <row r="25" spans="2:30" ht="18.75" x14ac:dyDescent="0.2">
      <c r="B25" s="394">
        <v>919</v>
      </c>
      <c r="C25" s="423" t="s">
        <v>175</v>
      </c>
      <c r="D25" s="720">
        <v>1200</v>
      </c>
      <c r="E25" s="721"/>
      <c r="F25" s="424">
        <v>3.2</v>
      </c>
      <c r="G25" s="425" t="s">
        <v>178</v>
      </c>
      <c r="H25" s="407">
        <f t="shared" si="8"/>
        <v>0</v>
      </c>
      <c r="I25" s="406">
        <f t="shared" si="8"/>
        <v>0</v>
      </c>
      <c r="J25" s="406">
        <f t="shared" si="8"/>
        <v>0</v>
      </c>
      <c r="K25" s="406">
        <f t="shared" si="8"/>
        <v>0</v>
      </c>
      <c r="L25" s="406">
        <f t="shared" si="8"/>
        <v>0</v>
      </c>
      <c r="M25" s="407">
        <f t="shared" si="8"/>
        <v>0</v>
      </c>
      <c r="N25" s="406">
        <f t="shared" si="8"/>
        <v>0</v>
      </c>
      <c r="O25" s="406">
        <f t="shared" si="8"/>
        <v>0</v>
      </c>
      <c r="P25" s="406">
        <f t="shared" si="8"/>
        <v>0</v>
      </c>
      <c r="Q25" s="408">
        <f t="shared" si="8"/>
        <v>0</v>
      </c>
      <c r="R25" s="426">
        <f t="shared" si="5"/>
        <v>0</v>
      </c>
      <c r="S25" s="427">
        <f t="shared" si="6"/>
        <v>0</v>
      </c>
      <c r="Y25" s="481" t="s">
        <v>236</v>
      </c>
    </row>
    <row r="26" spans="2:30" ht="18.75" x14ac:dyDescent="0.2">
      <c r="B26" s="394">
        <v>920</v>
      </c>
      <c r="C26" s="428" t="s">
        <v>175</v>
      </c>
      <c r="D26" s="718">
        <v>900</v>
      </c>
      <c r="E26" s="719"/>
      <c r="F26" s="429">
        <v>2.5</v>
      </c>
      <c r="G26" s="430" t="s">
        <v>179</v>
      </c>
      <c r="H26" s="431">
        <f t="shared" si="8"/>
        <v>0</v>
      </c>
      <c r="I26" s="432">
        <f t="shared" si="8"/>
        <v>0</v>
      </c>
      <c r="J26" s="432">
        <f t="shared" si="8"/>
        <v>0</v>
      </c>
      <c r="K26" s="432">
        <f t="shared" si="8"/>
        <v>0</v>
      </c>
      <c r="L26" s="432">
        <f t="shared" si="8"/>
        <v>0</v>
      </c>
      <c r="M26" s="431">
        <f t="shared" si="8"/>
        <v>0</v>
      </c>
      <c r="N26" s="432">
        <f t="shared" si="8"/>
        <v>0</v>
      </c>
      <c r="O26" s="432">
        <f t="shared" si="8"/>
        <v>0</v>
      </c>
      <c r="P26" s="432">
        <f t="shared" si="8"/>
        <v>0</v>
      </c>
      <c r="Q26" s="433">
        <f t="shared" si="8"/>
        <v>0</v>
      </c>
      <c r="R26" s="434">
        <f t="shared" si="5"/>
        <v>0</v>
      </c>
      <c r="S26" s="435">
        <f t="shared" si="6"/>
        <v>0</v>
      </c>
    </row>
    <row r="27" spans="2:30" ht="18.75" x14ac:dyDescent="0.2">
      <c r="B27" s="394">
        <v>921</v>
      </c>
      <c r="C27" s="423" t="s">
        <v>175</v>
      </c>
      <c r="D27" s="720">
        <v>600</v>
      </c>
      <c r="E27" s="721"/>
      <c r="F27" s="424">
        <v>1.8</v>
      </c>
      <c r="G27" s="425" t="s">
        <v>180</v>
      </c>
      <c r="H27" s="407">
        <f t="shared" si="8"/>
        <v>0</v>
      </c>
      <c r="I27" s="406">
        <f t="shared" si="8"/>
        <v>0</v>
      </c>
      <c r="J27" s="406">
        <f t="shared" si="8"/>
        <v>0</v>
      </c>
      <c r="K27" s="406">
        <f t="shared" si="8"/>
        <v>0</v>
      </c>
      <c r="L27" s="406">
        <f t="shared" si="8"/>
        <v>0</v>
      </c>
      <c r="M27" s="407">
        <f t="shared" si="8"/>
        <v>0</v>
      </c>
      <c r="N27" s="406">
        <f t="shared" si="8"/>
        <v>0</v>
      </c>
      <c r="O27" s="406">
        <f t="shared" si="8"/>
        <v>0</v>
      </c>
      <c r="P27" s="406">
        <f t="shared" si="8"/>
        <v>0</v>
      </c>
      <c r="Q27" s="408">
        <f t="shared" si="8"/>
        <v>0</v>
      </c>
      <c r="R27" s="426">
        <f t="shared" si="5"/>
        <v>0</v>
      </c>
      <c r="S27" s="427">
        <f t="shared" si="6"/>
        <v>0</v>
      </c>
    </row>
    <row r="28" spans="2:30" ht="18.75" x14ac:dyDescent="0.2">
      <c r="B28" s="394">
        <v>922</v>
      </c>
      <c r="C28" s="428" t="s">
        <v>181</v>
      </c>
      <c r="D28" s="718">
        <v>1800</v>
      </c>
      <c r="E28" s="719"/>
      <c r="F28" s="429">
        <v>4.9000000000000004</v>
      </c>
      <c r="G28" s="430" t="s">
        <v>182</v>
      </c>
      <c r="H28" s="431">
        <f t="shared" ref="H28:Q32" si="9">H9*1</f>
        <v>0</v>
      </c>
      <c r="I28" s="432">
        <f t="shared" si="9"/>
        <v>0</v>
      </c>
      <c r="J28" s="432">
        <f t="shared" si="9"/>
        <v>0</v>
      </c>
      <c r="K28" s="432">
        <f t="shared" si="9"/>
        <v>0</v>
      </c>
      <c r="L28" s="432">
        <f t="shared" si="9"/>
        <v>0</v>
      </c>
      <c r="M28" s="431">
        <f t="shared" si="9"/>
        <v>0</v>
      </c>
      <c r="N28" s="432">
        <f t="shared" si="9"/>
        <v>0</v>
      </c>
      <c r="O28" s="432">
        <f t="shared" si="9"/>
        <v>0</v>
      </c>
      <c r="P28" s="432">
        <f t="shared" si="9"/>
        <v>0</v>
      </c>
      <c r="Q28" s="433">
        <f t="shared" si="9"/>
        <v>0</v>
      </c>
      <c r="R28" s="434">
        <f t="shared" si="5"/>
        <v>0</v>
      </c>
      <c r="S28" s="435">
        <f t="shared" si="6"/>
        <v>0</v>
      </c>
    </row>
    <row r="29" spans="2:30" ht="18.75" x14ac:dyDescent="0.2">
      <c r="B29" s="394">
        <v>923</v>
      </c>
      <c r="C29" s="423" t="s">
        <v>181</v>
      </c>
      <c r="D29" s="720">
        <v>1500</v>
      </c>
      <c r="E29" s="721"/>
      <c r="F29" s="424">
        <v>4.4000000000000004</v>
      </c>
      <c r="G29" s="425" t="s">
        <v>183</v>
      </c>
      <c r="H29" s="407">
        <f t="shared" si="9"/>
        <v>0</v>
      </c>
      <c r="I29" s="406">
        <f t="shared" si="9"/>
        <v>0</v>
      </c>
      <c r="J29" s="406">
        <f t="shared" si="9"/>
        <v>0</v>
      </c>
      <c r="K29" s="406">
        <f t="shared" si="9"/>
        <v>0</v>
      </c>
      <c r="L29" s="406">
        <f t="shared" si="9"/>
        <v>0</v>
      </c>
      <c r="M29" s="407">
        <f t="shared" si="9"/>
        <v>0</v>
      </c>
      <c r="N29" s="406">
        <f t="shared" si="9"/>
        <v>0</v>
      </c>
      <c r="O29" s="406">
        <f t="shared" si="9"/>
        <v>0</v>
      </c>
      <c r="P29" s="406">
        <f t="shared" si="9"/>
        <v>0</v>
      </c>
      <c r="Q29" s="408">
        <f t="shared" si="9"/>
        <v>0</v>
      </c>
      <c r="R29" s="426">
        <f t="shared" si="5"/>
        <v>0</v>
      </c>
      <c r="S29" s="427">
        <f t="shared" si="6"/>
        <v>0</v>
      </c>
    </row>
    <row r="30" spans="2:30" ht="18.75" x14ac:dyDescent="0.2">
      <c r="B30" s="394">
        <v>924</v>
      </c>
      <c r="C30" s="428" t="s">
        <v>181</v>
      </c>
      <c r="D30" s="718">
        <v>1200</v>
      </c>
      <c r="E30" s="719"/>
      <c r="F30" s="429">
        <v>3.5</v>
      </c>
      <c r="G30" s="430" t="s">
        <v>184</v>
      </c>
      <c r="H30" s="431">
        <f t="shared" si="9"/>
        <v>0</v>
      </c>
      <c r="I30" s="432">
        <f t="shared" si="9"/>
        <v>0</v>
      </c>
      <c r="J30" s="432">
        <f t="shared" si="9"/>
        <v>0</v>
      </c>
      <c r="K30" s="432">
        <f t="shared" si="9"/>
        <v>0</v>
      </c>
      <c r="L30" s="432">
        <f t="shared" si="9"/>
        <v>0</v>
      </c>
      <c r="M30" s="431">
        <f t="shared" si="9"/>
        <v>0</v>
      </c>
      <c r="N30" s="432">
        <f t="shared" si="9"/>
        <v>0</v>
      </c>
      <c r="O30" s="432">
        <f t="shared" si="9"/>
        <v>0</v>
      </c>
      <c r="P30" s="432">
        <f t="shared" si="9"/>
        <v>0</v>
      </c>
      <c r="Q30" s="433">
        <f t="shared" si="9"/>
        <v>0</v>
      </c>
      <c r="R30" s="434">
        <f t="shared" si="5"/>
        <v>0</v>
      </c>
      <c r="S30" s="435">
        <f t="shared" si="6"/>
        <v>0</v>
      </c>
    </row>
    <row r="31" spans="2:30" ht="18.75" x14ac:dyDescent="0.2">
      <c r="B31" s="394">
        <v>925</v>
      </c>
      <c r="C31" s="423" t="s">
        <v>181</v>
      </c>
      <c r="D31" s="720">
        <v>900</v>
      </c>
      <c r="E31" s="721"/>
      <c r="F31" s="424">
        <v>2.6</v>
      </c>
      <c r="G31" s="425" t="s">
        <v>185</v>
      </c>
      <c r="H31" s="407">
        <f t="shared" si="9"/>
        <v>0</v>
      </c>
      <c r="I31" s="406">
        <f t="shared" si="9"/>
        <v>0</v>
      </c>
      <c r="J31" s="406">
        <f t="shared" si="9"/>
        <v>0</v>
      </c>
      <c r="K31" s="406">
        <f t="shared" si="9"/>
        <v>0</v>
      </c>
      <c r="L31" s="406">
        <f t="shared" si="9"/>
        <v>0</v>
      </c>
      <c r="M31" s="407">
        <f t="shared" si="9"/>
        <v>0</v>
      </c>
      <c r="N31" s="406">
        <f t="shared" si="9"/>
        <v>0</v>
      </c>
      <c r="O31" s="406">
        <f t="shared" si="9"/>
        <v>0</v>
      </c>
      <c r="P31" s="406">
        <f t="shared" si="9"/>
        <v>0</v>
      </c>
      <c r="Q31" s="408">
        <f t="shared" si="9"/>
        <v>0</v>
      </c>
      <c r="R31" s="426">
        <f t="shared" si="5"/>
        <v>0</v>
      </c>
      <c r="S31" s="427">
        <f t="shared" si="6"/>
        <v>0</v>
      </c>
    </row>
    <row r="32" spans="2:30" ht="18.75" x14ac:dyDescent="0.2">
      <c r="B32" s="394">
        <v>926</v>
      </c>
      <c r="C32" s="428" t="s">
        <v>181</v>
      </c>
      <c r="D32" s="718">
        <v>600</v>
      </c>
      <c r="E32" s="719"/>
      <c r="F32" s="429">
        <v>1.7</v>
      </c>
      <c r="G32" s="430" t="s">
        <v>186</v>
      </c>
      <c r="H32" s="431">
        <f t="shared" si="9"/>
        <v>0</v>
      </c>
      <c r="I32" s="432">
        <f t="shared" si="9"/>
        <v>0</v>
      </c>
      <c r="J32" s="432">
        <f t="shared" si="9"/>
        <v>0</v>
      </c>
      <c r="K32" s="432">
        <f t="shared" si="9"/>
        <v>0</v>
      </c>
      <c r="L32" s="432">
        <f t="shared" si="9"/>
        <v>0</v>
      </c>
      <c r="M32" s="431">
        <f t="shared" si="9"/>
        <v>0</v>
      </c>
      <c r="N32" s="432">
        <f t="shared" si="9"/>
        <v>0</v>
      </c>
      <c r="O32" s="432">
        <f t="shared" si="9"/>
        <v>0</v>
      </c>
      <c r="P32" s="432">
        <f t="shared" si="9"/>
        <v>0</v>
      </c>
      <c r="Q32" s="433">
        <f t="shared" si="9"/>
        <v>0</v>
      </c>
      <c r="R32" s="434">
        <f t="shared" si="5"/>
        <v>0</v>
      </c>
      <c r="S32" s="435">
        <f t="shared" si="6"/>
        <v>0</v>
      </c>
    </row>
    <row r="33" spans="1:19" ht="18.75" x14ac:dyDescent="0.2">
      <c r="B33" s="394">
        <v>927</v>
      </c>
      <c r="C33" s="423" t="s">
        <v>187</v>
      </c>
      <c r="D33" s="720">
        <v>1800</v>
      </c>
      <c r="E33" s="721"/>
      <c r="F33" s="424">
        <v>1.8</v>
      </c>
      <c r="G33" s="425" t="s">
        <v>188</v>
      </c>
      <c r="H33" s="407">
        <f t="shared" ref="H33:Q37" si="10">H9*1</f>
        <v>0</v>
      </c>
      <c r="I33" s="406">
        <f t="shared" si="10"/>
        <v>0</v>
      </c>
      <c r="J33" s="406">
        <f t="shared" si="10"/>
        <v>0</v>
      </c>
      <c r="K33" s="406">
        <f t="shared" si="10"/>
        <v>0</v>
      </c>
      <c r="L33" s="406">
        <f t="shared" si="10"/>
        <v>0</v>
      </c>
      <c r="M33" s="407">
        <f t="shared" si="10"/>
        <v>0</v>
      </c>
      <c r="N33" s="406">
        <f t="shared" si="10"/>
        <v>0</v>
      </c>
      <c r="O33" s="406">
        <f t="shared" si="10"/>
        <v>0</v>
      </c>
      <c r="P33" s="406">
        <f t="shared" si="10"/>
        <v>0</v>
      </c>
      <c r="Q33" s="408">
        <f t="shared" si="10"/>
        <v>0</v>
      </c>
      <c r="R33" s="426">
        <f t="shared" si="5"/>
        <v>0</v>
      </c>
      <c r="S33" s="427">
        <f t="shared" si="6"/>
        <v>0</v>
      </c>
    </row>
    <row r="34" spans="1:19" ht="18.75" x14ac:dyDescent="0.2">
      <c r="B34" s="394">
        <v>928</v>
      </c>
      <c r="C34" s="428" t="s">
        <v>187</v>
      </c>
      <c r="D34" s="718">
        <v>1500</v>
      </c>
      <c r="E34" s="719"/>
      <c r="F34" s="429">
        <v>1.5</v>
      </c>
      <c r="G34" s="430" t="s">
        <v>189</v>
      </c>
      <c r="H34" s="431">
        <f t="shared" si="10"/>
        <v>0</v>
      </c>
      <c r="I34" s="432">
        <f t="shared" si="10"/>
        <v>0</v>
      </c>
      <c r="J34" s="432">
        <f t="shared" si="10"/>
        <v>0</v>
      </c>
      <c r="K34" s="432">
        <f t="shared" si="10"/>
        <v>0</v>
      </c>
      <c r="L34" s="432">
        <f t="shared" si="10"/>
        <v>0</v>
      </c>
      <c r="M34" s="431">
        <f t="shared" si="10"/>
        <v>0</v>
      </c>
      <c r="N34" s="432">
        <f t="shared" si="10"/>
        <v>0</v>
      </c>
      <c r="O34" s="432">
        <f t="shared" si="10"/>
        <v>0</v>
      </c>
      <c r="P34" s="432">
        <f t="shared" si="10"/>
        <v>0</v>
      </c>
      <c r="Q34" s="433">
        <f t="shared" si="10"/>
        <v>0</v>
      </c>
      <c r="R34" s="434">
        <f t="shared" si="5"/>
        <v>0</v>
      </c>
      <c r="S34" s="435">
        <f t="shared" si="6"/>
        <v>0</v>
      </c>
    </row>
    <row r="35" spans="1:19" ht="18.75" x14ac:dyDescent="0.2">
      <c r="B35" s="394">
        <v>929</v>
      </c>
      <c r="C35" s="423" t="s">
        <v>187</v>
      </c>
      <c r="D35" s="720">
        <v>1200</v>
      </c>
      <c r="E35" s="721"/>
      <c r="F35" s="424">
        <v>1.3</v>
      </c>
      <c r="G35" s="425" t="s">
        <v>190</v>
      </c>
      <c r="H35" s="407">
        <f t="shared" si="10"/>
        <v>0</v>
      </c>
      <c r="I35" s="406">
        <f t="shared" si="10"/>
        <v>0</v>
      </c>
      <c r="J35" s="406">
        <f t="shared" si="10"/>
        <v>0</v>
      </c>
      <c r="K35" s="406">
        <f t="shared" si="10"/>
        <v>0</v>
      </c>
      <c r="L35" s="406">
        <f t="shared" si="10"/>
        <v>0</v>
      </c>
      <c r="M35" s="407">
        <f t="shared" si="10"/>
        <v>0</v>
      </c>
      <c r="N35" s="406">
        <f t="shared" si="10"/>
        <v>0</v>
      </c>
      <c r="O35" s="406">
        <f t="shared" si="10"/>
        <v>0</v>
      </c>
      <c r="P35" s="406">
        <f t="shared" si="10"/>
        <v>0</v>
      </c>
      <c r="Q35" s="408">
        <f t="shared" si="10"/>
        <v>0</v>
      </c>
      <c r="R35" s="426">
        <f t="shared" si="5"/>
        <v>0</v>
      </c>
      <c r="S35" s="427">
        <f t="shared" si="6"/>
        <v>0</v>
      </c>
    </row>
    <row r="36" spans="1:19" ht="18.75" x14ac:dyDescent="0.2">
      <c r="B36" s="394">
        <v>930</v>
      </c>
      <c r="C36" s="428" t="s">
        <v>187</v>
      </c>
      <c r="D36" s="718">
        <v>900</v>
      </c>
      <c r="E36" s="719"/>
      <c r="F36" s="429">
        <v>1</v>
      </c>
      <c r="G36" s="430" t="s">
        <v>191</v>
      </c>
      <c r="H36" s="431">
        <f t="shared" si="10"/>
        <v>0</v>
      </c>
      <c r="I36" s="432">
        <f t="shared" si="10"/>
        <v>0</v>
      </c>
      <c r="J36" s="432">
        <f t="shared" si="10"/>
        <v>0</v>
      </c>
      <c r="K36" s="432">
        <f t="shared" si="10"/>
        <v>0</v>
      </c>
      <c r="L36" s="432">
        <f t="shared" si="10"/>
        <v>0</v>
      </c>
      <c r="M36" s="431">
        <f t="shared" si="10"/>
        <v>0</v>
      </c>
      <c r="N36" s="432">
        <f t="shared" si="10"/>
        <v>0</v>
      </c>
      <c r="O36" s="432">
        <f t="shared" si="10"/>
        <v>0</v>
      </c>
      <c r="P36" s="432">
        <f t="shared" si="10"/>
        <v>0</v>
      </c>
      <c r="Q36" s="433">
        <f t="shared" si="10"/>
        <v>0</v>
      </c>
      <c r="R36" s="434">
        <f t="shared" si="5"/>
        <v>0</v>
      </c>
      <c r="S36" s="435">
        <f t="shared" si="6"/>
        <v>0</v>
      </c>
    </row>
    <row r="37" spans="1:19" ht="18.75" x14ac:dyDescent="0.2">
      <c r="B37" s="394">
        <v>931</v>
      </c>
      <c r="C37" s="423" t="s">
        <v>187</v>
      </c>
      <c r="D37" s="720">
        <v>600</v>
      </c>
      <c r="E37" s="721"/>
      <c r="F37" s="424">
        <v>0.8</v>
      </c>
      <c r="G37" s="425" t="s">
        <v>192</v>
      </c>
      <c r="H37" s="407">
        <f t="shared" si="10"/>
        <v>0</v>
      </c>
      <c r="I37" s="406">
        <f t="shared" si="10"/>
        <v>0</v>
      </c>
      <c r="J37" s="406">
        <f t="shared" si="10"/>
        <v>0</v>
      </c>
      <c r="K37" s="406">
        <f t="shared" si="10"/>
        <v>0</v>
      </c>
      <c r="L37" s="406">
        <f t="shared" si="10"/>
        <v>0</v>
      </c>
      <c r="M37" s="407">
        <f t="shared" si="10"/>
        <v>0</v>
      </c>
      <c r="N37" s="406">
        <f t="shared" si="10"/>
        <v>0</v>
      </c>
      <c r="O37" s="406">
        <f t="shared" si="10"/>
        <v>0</v>
      </c>
      <c r="P37" s="406">
        <f t="shared" si="10"/>
        <v>0</v>
      </c>
      <c r="Q37" s="408">
        <f t="shared" si="10"/>
        <v>0</v>
      </c>
      <c r="R37" s="426">
        <f t="shared" si="5"/>
        <v>0</v>
      </c>
      <c r="S37" s="427">
        <f t="shared" si="6"/>
        <v>0</v>
      </c>
    </row>
    <row r="38" spans="1:19" ht="18.75" x14ac:dyDescent="0.2">
      <c r="B38" s="394">
        <v>932</v>
      </c>
      <c r="C38" s="428" t="s">
        <v>193</v>
      </c>
      <c r="D38" s="718">
        <v>1800</v>
      </c>
      <c r="E38" s="719"/>
      <c r="F38" s="429">
        <v>2.1</v>
      </c>
      <c r="G38" s="430" t="s">
        <v>194</v>
      </c>
      <c r="H38" s="431">
        <f t="shared" ref="H38:Q42" si="11">H9*2</f>
        <v>0</v>
      </c>
      <c r="I38" s="432">
        <f t="shared" si="11"/>
        <v>0</v>
      </c>
      <c r="J38" s="432">
        <f t="shared" si="11"/>
        <v>0</v>
      </c>
      <c r="K38" s="432">
        <f t="shared" si="11"/>
        <v>0</v>
      </c>
      <c r="L38" s="432">
        <f t="shared" si="11"/>
        <v>0</v>
      </c>
      <c r="M38" s="431">
        <f t="shared" si="11"/>
        <v>0</v>
      </c>
      <c r="N38" s="432">
        <f t="shared" si="11"/>
        <v>0</v>
      </c>
      <c r="O38" s="432">
        <f t="shared" si="11"/>
        <v>0</v>
      </c>
      <c r="P38" s="432">
        <f t="shared" si="11"/>
        <v>0</v>
      </c>
      <c r="Q38" s="433">
        <f t="shared" si="11"/>
        <v>0</v>
      </c>
      <c r="R38" s="434">
        <f t="shared" si="5"/>
        <v>0</v>
      </c>
      <c r="S38" s="435">
        <f t="shared" si="6"/>
        <v>0</v>
      </c>
    </row>
    <row r="39" spans="1:19" ht="18.75" x14ac:dyDescent="0.2">
      <c r="B39" s="394">
        <v>933</v>
      </c>
      <c r="C39" s="423" t="s">
        <v>193</v>
      </c>
      <c r="D39" s="720">
        <v>1500</v>
      </c>
      <c r="E39" s="721"/>
      <c r="F39" s="424">
        <v>1.9</v>
      </c>
      <c r="G39" s="425" t="s">
        <v>195</v>
      </c>
      <c r="H39" s="407">
        <f t="shared" si="11"/>
        <v>0</v>
      </c>
      <c r="I39" s="406">
        <f t="shared" si="11"/>
        <v>0</v>
      </c>
      <c r="J39" s="406">
        <f t="shared" si="11"/>
        <v>0</v>
      </c>
      <c r="K39" s="406">
        <f t="shared" si="11"/>
        <v>0</v>
      </c>
      <c r="L39" s="406">
        <f t="shared" si="11"/>
        <v>0</v>
      </c>
      <c r="M39" s="407">
        <f t="shared" si="11"/>
        <v>0</v>
      </c>
      <c r="N39" s="406">
        <f t="shared" si="11"/>
        <v>0</v>
      </c>
      <c r="O39" s="406">
        <f t="shared" si="11"/>
        <v>0</v>
      </c>
      <c r="P39" s="406">
        <f t="shared" si="11"/>
        <v>0</v>
      </c>
      <c r="Q39" s="408">
        <f t="shared" si="11"/>
        <v>0</v>
      </c>
      <c r="R39" s="426">
        <f t="shared" si="5"/>
        <v>0</v>
      </c>
      <c r="S39" s="427">
        <f t="shared" si="6"/>
        <v>0</v>
      </c>
    </row>
    <row r="40" spans="1:19" ht="18.75" x14ac:dyDescent="0.2">
      <c r="B40" s="394">
        <v>934</v>
      </c>
      <c r="C40" s="428" t="s">
        <v>193</v>
      </c>
      <c r="D40" s="718">
        <v>1200</v>
      </c>
      <c r="E40" s="719"/>
      <c r="F40" s="429">
        <v>1.7</v>
      </c>
      <c r="G40" s="430" t="s">
        <v>196</v>
      </c>
      <c r="H40" s="431">
        <f t="shared" si="11"/>
        <v>0</v>
      </c>
      <c r="I40" s="432">
        <f t="shared" si="11"/>
        <v>0</v>
      </c>
      <c r="J40" s="432">
        <f t="shared" si="11"/>
        <v>0</v>
      </c>
      <c r="K40" s="432">
        <f t="shared" si="11"/>
        <v>0</v>
      </c>
      <c r="L40" s="432">
        <f t="shared" si="11"/>
        <v>0</v>
      </c>
      <c r="M40" s="431">
        <f t="shared" si="11"/>
        <v>0</v>
      </c>
      <c r="N40" s="432">
        <f t="shared" si="11"/>
        <v>0</v>
      </c>
      <c r="O40" s="432">
        <f t="shared" si="11"/>
        <v>0</v>
      </c>
      <c r="P40" s="432">
        <f t="shared" si="11"/>
        <v>0</v>
      </c>
      <c r="Q40" s="433">
        <f t="shared" si="11"/>
        <v>0</v>
      </c>
      <c r="R40" s="434">
        <f t="shared" si="5"/>
        <v>0</v>
      </c>
      <c r="S40" s="435">
        <f t="shared" si="6"/>
        <v>0</v>
      </c>
    </row>
    <row r="41" spans="1:19" ht="18.75" x14ac:dyDescent="0.2">
      <c r="B41" s="394">
        <v>935</v>
      </c>
      <c r="C41" s="423" t="s">
        <v>193</v>
      </c>
      <c r="D41" s="720">
        <v>900</v>
      </c>
      <c r="E41" s="721"/>
      <c r="F41" s="424">
        <v>1.6</v>
      </c>
      <c r="G41" s="425" t="s">
        <v>197</v>
      </c>
      <c r="H41" s="407">
        <f t="shared" si="11"/>
        <v>0</v>
      </c>
      <c r="I41" s="406">
        <f t="shared" si="11"/>
        <v>0</v>
      </c>
      <c r="J41" s="406">
        <f t="shared" si="11"/>
        <v>0</v>
      </c>
      <c r="K41" s="406">
        <f t="shared" si="11"/>
        <v>0</v>
      </c>
      <c r="L41" s="406">
        <f t="shared" si="11"/>
        <v>0</v>
      </c>
      <c r="M41" s="407">
        <f t="shared" si="11"/>
        <v>0</v>
      </c>
      <c r="N41" s="406">
        <f t="shared" si="11"/>
        <v>0</v>
      </c>
      <c r="O41" s="406">
        <f t="shared" si="11"/>
        <v>0</v>
      </c>
      <c r="P41" s="406">
        <f t="shared" si="11"/>
        <v>0</v>
      </c>
      <c r="Q41" s="408">
        <f t="shared" si="11"/>
        <v>0</v>
      </c>
      <c r="R41" s="426">
        <f t="shared" si="5"/>
        <v>0</v>
      </c>
      <c r="S41" s="427">
        <f t="shared" si="6"/>
        <v>0</v>
      </c>
    </row>
    <row r="42" spans="1:19" ht="18.75" x14ac:dyDescent="0.2">
      <c r="B42" s="394">
        <v>936</v>
      </c>
      <c r="C42" s="428" t="s">
        <v>193</v>
      </c>
      <c r="D42" s="718">
        <v>600</v>
      </c>
      <c r="E42" s="719"/>
      <c r="F42" s="429">
        <v>1.4</v>
      </c>
      <c r="G42" s="430" t="s">
        <v>198</v>
      </c>
      <c r="H42" s="431">
        <f t="shared" si="11"/>
        <v>0</v>
      </c>
      <c r="I42" s="432">
        <f t="shared" si="11"/>
        <v>0</v>
      </c>
      <c r="J42" s="432">
        <f t="shared" si="11"/>
        <v>0</v>
      </c>
      <c r="K42" s="432">
        <f t="shared" si="11"/>
        <v>0</v>
      </c>
      <c r="L42" s="432">
        <f t="shared" si="11"/>
        <v>0</v>
      </c>
      <c r="M42" s="431">
        <f t="shared" si="11"/>
        <v>0</v>
      </c>
      <c r="N42" s="432">
        <f t="shared" si="11"/>
        <v>0</v>
      </c>
      <c r="O42" s="432">
        <f t="shared" si="11"/>
        <v>0</v>
      </c>
      <c r="P42" s="432">
        <f t="shared" si="11"/>
        <v>0</v>
      </c>
      <c r="Q42" s="433">
        <f t="shared" si="11"/>
        <v>0</v>
      </c>
      <c r="R42" s="434">
        <f t="shared" si="5"/>
        <v>0</v>
      </c>
      <c r="S42" s="435">
        <f t="shared" si="6"/>
        <v>0</v>
      </c>
    </row>
    <row r="43" spans="1:19" ht="18.75" x14ac:dyDescent="0.2">
      <c r="A43" s="436" t="s">
        <v>158</v>
      </c>
      <c r="B43" s="394">
        <v>937</v>
      </c>
      <c r="C43" s="437" t="s">
        <v>233</v>
      </c>
      <c r="D43" s="739"/>
      <c r="E43" s="740"/>
      <c r="F43" s="438">
        <v>2.2000000000000002</v>
      </c>
      <c r="G43" s="439" t="s">
        <v>199</v>
      </c>
      <c r="H43" s="440">
        <f>ABS(H14*2)</f>
        <v>0</v>
      </c>
      <c r="I43" s="441">
        <f t="shared" ref="I43:L43" si="12">ABS(I14*2)</f>
        <v>0</v>
      </c>
      <c r="J43" s="441">
        <f t="shared" si="12"/>
        <v>0</v>
      </c>
      <c r="K43" s="441">
        <f t="shared" si="12"/>
        <v>0</v>
      </c>
      <c r="L43" s="441">
        <f t="shared" si="12"/>
        <v>0</v>
      </c>
      <c r="M43" s="441"/>
      <c r="N43" s="441"/>
      <c r="O43" s="441"/>
      <c r="P43" s="441"/>
      <c r="Q43" s="442"/>
      <c r="R43" s="443">
        <f t="shared" si="5"/>
        <v>0</v>
      </c>
      <c r="S43" s="444">
        <f t="shared" si="6"/>
        <v>0</v>
      </c>
    </row>
    <row r="44" spans="1:19" ht="18.75" x14ac:dyDescent="0.2">
      <c r="A44" s="395"/>
      <c r="B44" s="394"/>
      <c r="C44" s="428"/>
      <c r="D44" s="741"/>
      <c r="E44" s="742"/>
      <c r="F44" s="429"/>
      <c r="G44" s="430"/>
      <c r="H44" s="431"/>
      <c r="I44" s="432"/>
      <c r="J44" s="432"/>
      <c r="K44" s="432"/>
      <c r="L44" s="432"/>
      <c r="M44" s="431"/>
      <c r="N44" s="432"/>
      <c r="O44" s="432"/>
      <c r="P44" s="432"/>
      <c r="Q44" s="433"/>
      <c r="R44" s="434"/>
      <c r="S44" s="435"/>
    </row>
    <row r="45" spans="1:19" ht="18.75" x14ac:dyDescent="0.2">
      <c r="A45" s="395"/>
      <c r="B45" s="394">
        <v>938</v>
      </c>
      <c r="C45" s="445" t="s">
        <v>200</v>
      </c>
      <c r="D45" s="739"/>
      <c r="E45" s="740"/>
      <c r="F45" s="438">
        <v>5</v>
      </c>
      <c r="G45" s="439" t="s">
        <v>201</v>
      </c>
      <c r="H45" s="440">
        <f t="shared" ref="H45:Q45" si="13">H9*6+H10*5+H11*4+H12*3+H13*2</f>
        <v>0</v>
      </c>
      <c r="I45" s="441">
        <f t="shared" si="13"/>
        <v>0</v>
      </c>
      <c r="J45" s="441">
        <f t="shared" si="13"/>
        <v>0</v>
      </c>
      <c r="K45" s="441">
        <f t="shared" si="13"/>
        <v>0</v>
      </c>
      <c r="L45" s="441">
        <f t="shared" si="13"/>
        <v>0</v>
      </c>
      <c r="M45" s="440">
        <f t="shared" si="13"/>
        <v>0</v>
      </c>
      <c r="N45" s="441">
        <f t="shared" si="13"/>
        <v>0</v>
      </c>
      <c r="O45" s="441">
        <f t="shared" si="13"/>
        <v>0</v>
      </c>
      <c r="P45" s="441">
        <f t="shared" si="13"/>
        <v>0</v>
      </c>
      <c r="Q45" s="442">
        <f t="shared" si="13"/>
        <v>0</v>
      </c>
      <c r="R45" s="443">
        <f t="shared" si="5"/>
        <v>0</v>
      </c>
      <c r="S45" s="444">
        <f t="shared" si="6"/>
        <v>0</v>
      </c>
    </row>
    <row r="46" spans="1:19" ht="18.75" x14ac:dyDescent="0.2">
      <c r="A46" s="395"/>
      <c r="B46" s="394"/>
      <c r="C46" s="428"/>
      <c r="D46" s="741"/>
      <c r="E46" s="742"/>
      <c r="F46" s="429"/>
      <c r="G46" s="430"/>
      <c r="H46" s="431"/>
      <c r="I46" s="432"/>
      <c r="J46" s="432"/>
      <c r="K46" s="432"/>
      <c r="L46" s="432"/>
      <c r="M46" s="431"/>
      <c r="N46" s="432"/>
      <c r="O46" s="432"/>
      <c r="P46" s="432"/>
      <c r="Q46" s="433"/>
      <c r="R46" s="434"/>
      <c r="S46" s="435"/>
    </row>
    <row r="47" spans="1:19" ht="18.75" x14ac:dyDescent="0.2">
      <c r="A47" s="395"/>
      <c r="B47" s="394"/>
      <c r="C47" s="698" t="s">
        <v>202</v>
      </c>
      <c r="D47" s="717"/>
      <c r="E47" s="717"/>
      <c r="F47" s="717"/>
      <c r="G47" s="717"/>
      <c r="H47" s="419"/>
      <c r="I47" s="446"/>
      <c r="J47" s="446"/>
      <c r="K47" s="446"/>
      <c r="L47" s="446"/>
      <c r="M47" s="447"/>
      <c r="N47" s="448"/>
      <c r="O47" s="448"/>
      <c r="P47" s="448"/>
      <c r="Q47" s="449"/>
      <c r="R47" s="426"/>
      <c r="S47" s="427"/>
    </row>
    <row r="48" spans="1:19" ht="18.75" x14ac:dyDescent="0.2">
      <c r="A48" s="395"/>
      <c r="B48" s="394">
        <v>940</v>
      </c>
      <c r="C48" s="428" t="s">
        <v>203</v>
      </c>
      <c r="D48" s="741"/>
      <c r="E48" s="742"/>
      <c r="F48" s="429">
        <v>9.5</v>
      </c>
      <c r="G48" s="430" t="s">
        <v>204</v>
      </c>
      <c r="H48" s="431">
        <f t="shared" ref="H48:Q48" si="14">H16*1</f>
        <v>0</v>
      </c>
      <c r="I48" s="432">
        <f t="shared" si="14"/>
        <v>0</v>
      </c>
      <c r="J48" s="432">
        <f t="shared" si="14"/>
        <v>0</v>
      </c>
      <c r="K48" s="432">
        <f t="shared" si="14"/>
        <v>0</v>
      </c>
      <c r="L48" s="432">
        <f t="shared" si="14"/>
        <v>0</v>
      </c>
      <c r="M48" s="450">
        <f t="shared" si="14"/>
        <v>0</v>
      </c>
      <c r="N48" s="451">
        <f t="shared" si="14"/>
        <v>0</v>
      </c>
      <c r="O48" s="451">
        <f t="shared" si="14"/>
        <v>0</v>
      </c>
      <c r="P48" s="451">
        <f t="shared" si="14"/>
        <v>0</v>
      </c>
      <c r="Q48" s="452">
        <f t="shared" si="14"/>
        <v>0</v>
      </c>
      <c r="R48" s="434">
        <f t="shared" si="5"/>
        <v>0</v>
      </c>
      <c r="S48" s="435">
        <f t="shared" ref="S48:S58" si="15">R48*F48</f>
        <v>0</v>
      </c>
    </row>
    <row r="49" spans="1:30" ht="18.75" x14ac:dyDescent="0.2">
      <c r="A49" s="395"/>
      <c r="B49" s="394">
        <v>941</v>
      </c>
      <c r="C49" s="423" t="s">
        <v>205</v>
      </c>
      <c r="D49" s="743"/>
      <c r="E49" s="744"/>
      <c r="F49" s="424">
        <v>9.5</v>
      </c>
      <c r="G49" s="425" t="s">
        <v>206</v>
      </c>
      <c r="H49" s="407">
        <f t="shared" ref="H49:Q49" si="16">H16*1</f>
        <v>0</v>
      </c>
      <c r="I49" s="406">
        <f t="shared" si="16"/>
        <v>0</v>
      </c>
      <c r="J49" s="406">
        <f t="shared" si="16"/>
        <v>0</v>
      </c>
      <c r="K49" s="406">
        <f t="shared" si="16"/>
        <v>0</v>
      </c>
      <c r="L49" s="406">
        <f t="shared" si="16"/>
        <v>0</v>
      </c>
      <c r="M49" s="453">
        <f t="shared" si="16"/>
        <v>0</v>
      </c>
      <c r="N49" s="454">
        <f t="shared" si="16"/>
        <v>0</v>
      </c>
      <c r="O49" s="454">
        <f t="shared" si="16"/>
        <v>0</v>
      </c>
      <c r="P49" s="454">
        <f t="shared" si="16"/>
        <v>0</v>
      </c>
      <c r="Q49" s="455">
        <f t="shared" si="16"/>
        <v>0</v>
      </c>
      <c r="R49" s="426">
        <f t="shared" si="5"/>
        <v>0</v>
      </c>
      <c r="S49" s="427">
        <f t="shared" si="15"/>
        <v>0</v>
      </c>
      <c r="U49" s="462"/>
      <c r="V49" s="462"/>
      <c r="W49" s="462"/>
      <c r="X49" s="462"/>
      <c r="Y49" s="462"/>
      <c r="Z49" s="462"/>
      <c r="AA49" s="462"/>
      <c r="AB49" s="462"/>
      <c r="AC49" s="462"/>
    </row>
    <row r="50" spans="1:30" ht="18.75" x14ac:dyDescent="0.2">
      <c r="A50" s="395"/>
      <c r="B50" s="394">
        <v>939</v>
      </c>
      <c r="C50" s="428" t="s">
        <v>207</v>
      </c>
      <c r="D50" s="741"/>
      <c r="E50" s="742"/>
      <c r="F50" s="429">
        <v>17.5</v>
      </c>
      <c r="G50" s="430" t="s">
        <v>208</v>
      </c>
      <c r="H50" s="431">
        <f t="shared" ref="H50:Q50" si="17">H16*1</f>
        <v>0</v>
      </c>
      <c r="I50" s="432">
        <f t="shared" si="17"/>
        <v>0</v>
      </c>
      <c r="J50" s="432">
        <f t="shared" si="17"/>
        <v>0</v>
      </c>
      <c r="K50" s="432">
        <f t="shared" si="17"/>
        <v>0</v>
      </c>
      <c r="L50" s="432">
        <f t="shared" si="17"/>
        <v>0</v>
      </c>
      <c r="M50" s="450">
        <f t="shared" si="17"/>
        <v>0</v>
      </c>
      <c r="N50" s="451">
        <f t="shared" si="17"/>
        <v>0</v>
      </c>
      <c r="O50" s="451">
        <f t="shared" si="17"/>
        <v>0</v>
      </c>
      <c r="P50" s="451">
        <f t="shared" si="17"/>
        <v>0</v>
      </c>
      <c r="Q50" s="452">
        <f t="shared" si="17"/>
        <v>0</v>
      </c>
      <c r="R50" s="434">
        <f t="shared" si="5"/>
        <v>0</v>
      </c>
      <c r="S50" s="435">
        <f t="shared" si="15"/>
        <v>0</v>
      </c>
      <c r="U50" s="462"/>
      <c r="V50" s="462"/>
      <c r="W50" s="462"/>
      <c r="X50" s="462"/>
      <c r="Y50" s="462"/>
      <c r="Z50" s="462"/>
      <c r="AA50" s="462"/>
      <c r="AB50" s="462"/>
      <c r="AC50" s="462"/>
    </row>
    <row r="51" spans="1:30" ht="18.75" x14ac:dyDescent="0.2">
      <c r="A51" s="395"/>
      <c r="B51" s="394">
        <v>942</v>
      </c>
      <c r="C51" s="423" t="s">
        <v>209</v>
      </c>
      <c r="D51" s="743"/>
      <c r="E51" s="744"/>
      <c r="F51" s="424">
        <v>1.7</v>
      </c>
      <c r="G51" s="425" t="s">
        <v>210</v>
      </c>
      <c r="H51" s="407">
        <f t="shared" ref="H51:Q51" si="18">H16*2</f>
        <v>0</v>
      </c>
      <c r="I51" s="406">
        <f t="shared" si="18"/>
        <v>0</v>
      </c>
      <c r="J51" s="406">
        <f t="shared" si="18"/>
        <v>0</v>
      </c>
      <c r="K51" s="406">
        <f t="shared" si="18"/>
        <v>0</v>
      </c>
      <c r="L51" s="406">
        <f t="shared" si="18"/>
        <v>0</v>
      </c>
      <c r="M51" s="453">
        <f t="shared" si="18"/>
        <v>0</v>
      </c>
      <c r="N51" s="454">
        <f t="shared" si="18"/>
        <v>0</v>
      </c>
      <c r="O51" s="454">
        <f t="shared" si="18"/>
        <v>0</v>
      </c>
      <c r="P51" s="454">
        <f t="shared" si="18"/>
        <v>0</v>
      </c>
      <c r="Q51" s="455">
        <f t="shared" si="18"/>
        <v>0</v>
      </c>
      <c r="R51" s="426">
        <f t="shared" si="5"/>
        <v>0</v>
      </c>
      <c r="S51" s="427">
        <f t="shared" si="15"/>
        <v>0</v>
      </c>
      <c r="U51" s="462"/>
      <c r="V51" s="462"/>
      <c r="W51" s="462"/>
      <c r="X51" s="462"/>
      <c r="Y51" s="462"/>
      <c r="Z51" s="462"/>
      <c r="AA51" s="462"/>
      <c r="AB51" s="462"/>
      <c r="AC51" s="462"/>
    </row>
    <row r="52" spans="1:30" ht="18.75" x14ac:dyDescent="0.2">
      <c r="A52" s="395"/>
      <c r="B52" s="394">
        <v>943</v>
      </c>
      <c r="C52" s="428" t="s">
        <v>211</v>
      </c>
      <c r="D52" s="741"/>
      <c r="E52" s="742"/>
      <c r="F52" s="429">
        <v>1.7</v>
      </c>
      <c r="G52" s="430" t="s">
        <v>212</v>
      </c>
      <c r="H52" s="431">
        <f t="shared" ref="H52:Q52" si="19">H16*2</f>
        <v>0</v>
      </c>
      <c r="I52" s="432">
        <f t="shared" si="19"/>
        <v>0</v>
      </c>
      <c r="J52" s="432">
        <f t="shared" si="19"/>
        <v>0</v>
      </c>
      <c r="K52" s="432">
        <f t="shared" si="19"/>
        <v>0</v>
      </c>
      <c r="L52" s="432">
        <f t="shared" si="19"/>
        <v>0</v>
      </c>
      <c r="M52" s="450">
        <f t="shared" si="19"/>
        <v>0</v>
      </c>
      <c r="N52" s="451">
        <f t="shared" si="19"/>
        <v>0</v>
      </c>
      <c r="O52" s="451">
        <f t="shared" si="19"/>
        <v>0</v>
      </c>
      <c r="P52" s="451">
        <f t="shared" si="19"/>
        <v>0</v>
      </c>
      <c r="Q52" s="452">
        <f t="shared" si="19"/>
        <v>0</v>
      </c>
      <c r="R52" s="434">
        <f t="shared" si="5"/>
        <v>0</v>
      </c>
      <c r="S52" s="435">
        <f t="shared" si="15"/>
        <v>0</v>
      </c>
    </row>
    <row r="53" spans="1:30" ht="18.75" x14ac:dyDescent="0.2">
      <c r="A53" s="395"/>
      <c r="B53" s="394">
        <v>944</v>
      </c>
      <c r="C53" s="423" t="s">
        <v>213</v>
      </c>
      <c r="D53" s="743"/>
      <c r="E53" s="744"/>
      <c r="F53" s="424">
        <v>1.9</v>
      </c>
      <c r="G53" s="425" t="s">
        <v>214</v>
      </c>
      <c r="H53" s="407">
        <f t="shared" ref="H53:Q53" si="20">H16*2</f>
        <v>0</v>
      </c>
      <c r="I53" s="406">
        <f t="shared" si="20"/>
        <v>0</v>
      </c>
      <c r="J53" s="406">
        <f t="shared" si="20"/>
        <v>0</v>
      </c>
      <c r="K53" s="406">
        <f t="shared" si="20"/>
        <v>0</v>
      </c>
      <c r="L53" s="406">
        <f t="shared" si="20"/>
        <v>0</v>
      </c>
      <c r="M53" s="453">
        <f t="shared" si="20"/>
        <v>0</v>
      </c>
      <c r="N53" s="454">
        <f t="shared" si="20"/>
        <v>0</v>
      </c>
      <c r="O53" s="454">
        <f t="shared" si="20"/>
        <v>0</v>
      </c>
      <c r="P53" s="454">
        <f t="shared" si="20"/>
        <v>0</v>
      </c>
      <c r="Q53" s="455">
        <f t="shared" si="20"/>
        <v>0</v>
      </c>
      <c r="R53" s="426">
        <f t="shared" si="5"/>
        <v>0</v>
      </c>
      <c r="S53" s="427">
        <f t="shared" si="15"/>
        <v>0</v>
      </c>
    </row>
    <row r="54" spans="1:30" ht="18.75" x14ac:dyDescent="0.2">
      <c r="A54" s="456" t="s">
        <v>162</v>
      </c>
      <c r="B54" s="394">
        <v>945</v>
      </c>
      <c r="C54" s="428" t="s">
        <v>215</v>
      </c>
      <c r="D54" s="741"/>
      <c r="E54" s="742"/>
      <c r="F54" s="429">
        <v>8</v>
      </c>
      <c r="G54" s="430" t="s">
        <v>216</v>
      </c>
      <c r="H54" s="431">
        <f t="shared" ref="H54:Q54" si="21">H16*2</f>
        <v>0</v>
      </c>
      <c r="I54" s="432">
        <f t="shared" si="21"/>
        <v>0</v>
      </c>
      <c r="J54" s="432">
        <f t="shared" si="21"/>
        <v>0</v>
      </c>
      <c r="K54" s="432">
        <f t="shared" si="21"/>
        <v>0</v>
      </c>
      <c r="L54" s="432">
        <f t="shared" si="21"/>
        <v>0</v>
      </c>
      <c r="M54" s="431">
        <f t="shared" si="21"/>
        <v>0</v>
      </c>
      <c r="N54" s="432">
        <f t="shared" si="21"/>
        <v>0</v>
      </c>
      <c r="O54" s="432">
        <f t="shared" si="21"/>
        <v>0</v>
      </c>
      <c r="P54" s="432">
        <f t="shared" si="21"/>
        <v>0</v>
      </c>
      <c r="Q54" s="433">
        <f t="shared" si="21"/>
        <v>0</v>
      </c>
      <c r="R54" s="457">
        <f t="shared" si="5"/>
        <v>0</v>
      </c>
      <c r="S54" s="435">
        <f t="shared" si="15"/>
        <v>0</v>
      </c>
    </row>
    <row r="55" spans="1:30" ht="18.75" x14ac:dyDescent="0.2">
      <c r="A55" s="395"/>
      <c r="B55" s="394"/>
      <c r="C55" s="423"/>
      <c r="D55" s="743"/>
      <c r="E55" s="744"/>
      <c r="F55" s="424"/>
      <c r="G55" s="425"/>
      <c r="H55" s="407"/>
      <c r="I55" s="406"/>
      <c r="J55" s="406"/>
      <c r="K55" s="406"/>
      <c r="L55" s="406"/>
      <c r="M55" s="453"/>
      <c r="N55" s="454"/>
      <c r="O55" s="454"/>
      <c r="P55" s="454"/>
      <c r="Q55" s="455"/>
      <c r="R55" s="426">
        <f t="shared" si="5"/>
        <v>0</v>
      </c>
      <c r="S55" s="427">
        <f t="shared" si="15"/>
        <v>0</v>
      </c>
    </row>
    <row r="56" spans="1:30" ht="18.75" x14ac:dyDescent="0.2">
      <c r="A56" s="395"/>
      <c r="B56" s="394">
        <v>946</v>
      </c>
      <c r="C56" s="458" t="s">
        <v>217</v>
      </c>
      <c r="D56" s="741"/>
      <c r="E56" s="742"/>
      <c r="F56" s="429">
        <v>3</v>
      </c>
      <c r="G56" s="430" t="s">
        <v>218</v>
      </c>
      <c r="H56" s="431">
        <f t="shared" ref="H56:Q56" si="22">H16*2</f>
        <v>0</v>
      </c>
      <c r="I56" s="432">
        <f t="shared" si="22"/>
        <v>0</v>
      </c>
      <c r="J56" s="432">
        <f t="shared" si="22"/>
        <v>0</v>
      </c>
      <c r="K56" s="432">
        <f t="shared" si="22"/>
        <v>0</v>
      </c>
      <c r="L56" s="432">
        <f t="shared" si="22"/>
        <v>0</v>
      </c>
      <c r="M56" s="450">
        <f t="shared" si="22"/>
        <v>0</v>
      </c>
      <c r="N56" s="451">
        <f t="shared" si="22"/>
        <v>0</v>
      </c>
      <c r="O56" s="451">
        <f t="shared" si="22"/>
        <v>0</v>
      </c>
      <c r="P56" s="451">
        <f t="shared" si="22"/>
        <v>0</v>
      </c>
      <c r="Q56" s="452">
        <f t="shared" si="22"/>
        <v>0</v>
      </c>
      <c r="R56" s="434">
        <f t="shared" si="5"/>
        <v>0</v>
      </c>
      <c r="S56" s="435">
        <f t="shared" si="15"/>
        <v>0</v>
      </c>
    </row>
    <row r="57" spans="1:30" ht="18.75" x14ac:dyDescent="0.2">
      <c r="A57" s="395"/>
      <c r="B57" s="394">
        <v>947</v>
      </c>
      <c r="C57" s="459" t="s">
        <v>219</v>
      </c>
      <c r="D57" s="743"/>
      <c r="E57" s="744"/>
      <c r="F57" s="424">
        <v>5</v>
      </c>
      <c r="G57" s="425" t="s">
        <v>220</v>
      </c>
      <c r="H57" s="407">
        <f t="shared" ref="H57:Q57" si="23">H16*2</f>
        <v>0</v>
      </c>
      <c r="I57" s="406">
        <f t="shared" si="23"/>
        <v>0</v>
      </c>
      <c r="J57" s="406">
        <f t="shared" si="23"/>
        <v>0</v>
      </c>
      <c r="K57" s="406">
        <f t="shared" si="23"/>
        <v>0</v>
      </c>
      <c r="L57" s="406">
        <f t="shared" si="23"/>
        <v>0</v>
      </c>
      <c r="M57" s="453">
        <f t="shared" si="23"/>
        <v>0</v>
      </c>
      <c r="N57" s="454">
        <f t="shared" si="23"/>
        <v>0</v>
      </c>
      <c r="O57" s="454">
        <f t="shared" si="23"/>
        <v>0</v>
      </c>
      <c r="P57" s="454">
        <f t="shared" si="23"/>
        <v>0</v>
      </c>
      <c r="Q57" s="455">
        <f t="shared" si="23"/>
        <v>0</v>
      </c>
      <c r="R57" s="426">
        <f t="shared" si="5"/>
        <v>0</v>
      </c>
      <c r="S57" s="427">
        <f t="shared" si="15"/>
        <v>0</v>
      </c>
      <c r="AD57" s="462"/>
    </row>
    <row r="58" spans="1:30" ht="18.75" x14ac:dyDescent="0.2">
      <c r="A58" s="395"/>
      <c r="B58" s="394">
        <v>948</v>
      </c>
      <c r="C58" s="460" t="s">
        <v>221</v>
      </c>
      <c r="D58" s="741"/>
      <c r="E58" s="742"/>
      <c r="F58" s="429">
        <v>8</v>
      </c>
      <c r="G58" s="430" t="s">
        <v>222</v>
      </c>
      <c r="H58" s="431">
        <f t="shared" ref="H58:Q58" si="24">H16*2</f>
        <v>0</v>
      </c>
      <c r="I58" s="432">
        <f t="shared" si="24"/>
        <v>0</v>
      </c>
      <c r="J58" s="432">
        <f t="shared" si="24"/>
        <v>0</v>
      </c>
      <c r="K58" s="432">
        <f t="shared" si="24"/>
        <v>0</v>
      </c>
      <c r="L58" s="432">
        <f t="shared" si="24"/>
        <v>0</v>
      </c>
      <c r="M58" s="450">
        <f t="shared" si="24"/>
        <v>0</v>
      </c>
      <c r="N58" s="451">
        <f t="shared" si="24"/>
        <v>0</v>
      </c>
      <c r="O58" s="451">
        <f t="shared" si="24"/>
        <v>0</v>
      </c>
      <c r="P58" s="451">
        <f t="shared" si="24"/>
        <v>0</v>
      </c>
      <c r="Q58" s="452">
        <f t="shared" si="24"/>
        <v>0</v>
      </c>
      <c r="R58" s="434">
        <f t="shared" si="5"/>
        <v>0</v>
      </c>
      <c r="S58" s="435">
        <f t="shared" si="15"/>
        <v>0</v>
      </c>
      <c r="AD58" s="462"/>
    </row>
    <row r="59" spans="1:30" ht="18.75" x14ac:dyDescent="0.2">
      <c r="A59" s="395"/>
      <c r="B59" s="394"/>
      <c r="C59" s="698" t="s">
        <v>223</v>
      </c>
      <c r="D59" s="717"/>
      <c r="E59" s="717"/>
      <c r="F59" s="717"/>
      <c r="G59" s="717"/>
      <c r="H59" s="419"/>
      <c r="I59" s="446"/>
      <c r="J59" s="446"/>
      <c r="K59" s="446"/>
      <c r="L59" s="446"/>
      <c r="M59" s="447"/>
      <c r="N59" s="448"/>
      <c r="O59" s="448"/>
      <c r="P59" s="448"/>
      <c r="Q59" s="449"/>
      <c r="R59" s="426"/>
      <c r="S59" s="427"/>
      <c r="AD59" s="462"/>
    </row>
    <row r="60" spans="1:30" s="462" customFormat="1" ht="18.75" x14ac:dyDescent="0.2">
      <c r="A60" s="461" t="s">
        <v>160</v>
      </c>
      <c r="B60" s="462">
        <v>949</v>
      </c>
      <c r="C60" s="428" t="s">
        <v>224</v>
      </c>
      <c r="D60" s="741"/>
      <c r="E60" s="742"/>
      <c r="F60" s="429">
        <v>1.8</v>
      </c>
      <c r="G60" s="430" t="s">
        <v>225</v>
      </c>
      <c r="H60" s="431">
        <f>H15*2</f>
        <v>0</v>
      </c>
      <c r="I60" s="432">
        <f>I15*2</f>
        <v>0</v>
      </c>
      <c r="J60" s="432">
        <f>J15*2</f>
        <v>0</v>
      </c>
      <c r="K60" s="432">
        <f>K15*2</f>
        <v>0</v>
      </c>
      <c r="L60" s="432">
        <f>L15*2</f>
        <v>0</v>
      </c>
      <c r="M60" s="432"/>
      <c r="N60" s="432"/>
      <c r="O60" s="432"/>
      <c r="P60" s="432"/>
      <c r="Q60" s="433"/>
      <c r="R60" s="434">
        <f t="shared" si="5"/>
        <v>0</v>
      </c>
      <c r="S60" s="435">
        <f>R60*F60</f>
        <v>0</v>
      </c>
      <c r="U60" s="394"/>
      <c r="V60" s="394"/>
      <c r="W60" s="394"/>
      <c r="X60" s="394"/>
      <c r="Y60" s="394"/>
      <c r="Z60" s="394"/>
      <c r="AA60" s="394"/>
      <c r="AB60" s="394"/>
      <c r="AC60" s="394"/>
      <c r="AD60" s="394"/>
    </row>
    <row r="61" spans="1:30" s="462" customFormat="1" ht="18.75" x14ac:dyDescent="0.2">
      <c r="C61" s="695" t="s">
        <v>234</v>
      </c>
      <c r="D61" s="696"/>
      <c r="E61" s="696"/>
      <c r="F61" s="696"/>
      <c r="G61" s="749"/>
      <c r="H61" s="463"/>
      <c r="I61" s="464"/>
      <c r="J61" s="464"/>
      <c r="K61" s="464"/>
      <c r="L61" s="464"/>
      <c r="M61" s="440"/>
      <c r="N61" s="441"/>
      <c r="O61" s="441"/>
      <c r="P61" s="441"/>
      <c r="Q61" s="442"/>
      <c r="R61" s="443"/>
      <c r="S61" s="444"/>
      <c r="U61" s="394"/>
      <c r="V61" s="394"/>
      <c r="W61" s="394"/>
      <c r="X61" s="394"/>
      <c r="Y61" s="394"/>
      <c r="Z61" s="394"/>
      <c r="AA61" s="394"/>
      <c r="AB61" s="394"/>
      <c r="AC61" s="394"/>
      <c r="AD61" s="394"/>
    </row>
    <row r="62" spans="1:30" s="462" customFormat="1" ht="18.75" x14ac:dyDescent="0.2">
      <c r="B62" s="462">
        <v>3121</v>
      </c>
      <c r="C62" s="428" t="s">
        <v>226</v>
      </c>
      <c r="D62" s="741"/>
      <c r="E62" s="742"/>
      <c r="F62" s="429"/>
      <c r="G62" s="430"/>
      <c r="H62" s="428">
        <f>(H9+H10+H11+H12+H13)*2+H16*3</f>
        <v>0</v>
      </c>
      <c r="I62" s="465">
        <f>(I9+I10+I11+I12+I13)*2+I16*3</f>
        <v>0</v>
      </c>
      <c r="J62" s="465">
        <f>(J9+J10+J11+J12+J13)*2+J16*3</f>
        <v>0</v>
      </c>
      <c r="K62" s="465">
        <f>(K9+K10+K11+K12+K13)*2+K16*3</f>
        <v>0</v>
      </c>
      <c r="L62" s="465">
        <f>(L9+L10+L11+L12+L13)*2+L16*3</f>
        <v>0</v>
      </c>
      <c r="M62" s="465"/>
      <c r="N62" s="465"/>
      <c r="O62" s="465"/>
      <c r="P62" s="465"/>
      <c r="Q62" s="465"/>
      <c r="R62" s="434">
        <f t="shared" si="5"/>
        <v>0</v>
      </c>
      <c r="S62" s="435">
        <v>0</v>
      </c>
      <c r="U62" s="394"/>
      <c r="V62" s="394"/>
      <c r="W62" s="394"/>
      <c r="X62" s="394"/>
      <c r="Y62" s="394"/>
      <c r="Z62" s="394"/>
      <c r="AA62" s="394"/>
      <c r="AB62" s="394"/>
      <c r="AC62" s="394"/>
      <c r="AD62" s="394"/>
    </row>
    <row r="63" spans="1:30" ht="19.5" thickBot="1" x14ac:dyDescent="0.25">
      <c r="B63" s="394"/>
      <c r="C63" s="411"/>
      <c r="D63" s="750"/>
      <c r="E63" s="751"/>
      <c r="F63" s="466"/>
      <c r="G63" s="413"/>
      <c r="H63" s="411"/>
      <c r="I63" s="412"/>
      <c r="J63" s="412"/>
      <c r="K63" s="412"/>
      <c r="L63" s="412"/>
      <c r="M63" s="411"/>
      <c r="N63" s="412"/>
      <c r="O63" s="412"/>
      <c r="P63" s="412"/>
      <c r="Q63" s="413"/>
      <c r="R63" s="467"/>
      <c r="S63" s="468"/>
    </row>
    <row r="64" spans="1:30" ht="10.5" customHeight="1" x14ac:dyDescent="0.15"/>
  </sheetData>
  <sheetProtection algorithmName="SHA-512" hashValue="/cAfalLmw5nvc5ohCPscEbOdFisyZbLJADsf6G17JkvLc+UqVkDGgBMibzb09lG6nWgDPkD4302blc111DO63g==" saltValue="yT1ut8j+J12kb4cpKLGKzQ==" spinCount="100000" sheet="1" objects="1" scenarios="1"/>
  <mergeCells count="77">
    <mergeCell ref="R4:S5"/>
    <mergeCell ref="C61:G61"/>
    <mergeCell ref="D62:E62"/>
    <mergeCell ref="D63:E63"/>
    <mergeCell ref="D19:E19"/>
    <mergeCell ref="D55:E55"/>
    <mergeCell ref="D56:E56"/>
    <mergeCell ref="D57:E57"/>
    <mergeCell ref="D58:E58"/>
    <mergeCell ref="D60:E60"/>
    <mergeCell ref="D50:E50"/>
    <mergeCell ref="D51:E51"/>
    <mergeCell ref="D52:E52"/>
    <mergeCell ref="D53:E53"/>
    <mergeCell ref="D54:E54"/>
    <mergeCell ref="D44:E44"/>
    <mergeCell ref="D45:E45"/>
    <mergeCell ref="D46:E46"/>
    <mergeCell ref="D48:E48"/>
    <mergeCell ref="D49:E49"/>
    <mergeCell ref="D39:E39"/>
    <mergeCell ref="D40:E40"/>
    <mergeCell ref="D41:E41"/>
    <mergeCell ref="D42:E42"/>
    <mergeCell ref="D43:E43"/>
    <mergeCell ref="G2:G3"/>
    <mergeCell ref="H2:H3"/>
    <mergeCell ref="I5:K5"/>
    <mergeCell ref="D5:H5"/>
    <mergeCell ref="D2:E3"/>
    <mergeCell ref="C2:C3"/>
    <mergeCell ref="C4:C5"/>
    <mergeCell ref="D21:E21"/>
    <mergeCell ref="D22:E22"/>
    <mergeCell ref="C16:F16"/>
    <mergeCell ref="C13:F13"/>
    <mergeCell ref="C10:F10"/>
    <mergeCell ref="C8:F8"/>
    <mergeCell ref="F2:F3"/>
    <mergeCell ref="D24:E24"/>
    <mergeCell ref="D25:E25"/>
    <mergeCell ref="D26:E26"/>
    <mergeCell ref="D27:E27"/>
    <mergeCell ref="M4:P4"/>
    <mergeCell ref="R16:S16"/>
    <mergeCell ref="C20:G20"/>
    <mergeCell ref="C47:G47"/>
    <mergeCell ref="C59:G59"/>
    <mergeCell ref="D28:E28"/>
    <mergeCell ref="D29:E29"/>
    <mergeCell ref="D30:E30"/>
    <mergeCell ref="D31:E31"/>
    <mergeCell ref="D32:E32"/>
    <mergeCell ref="D33:E33"/>
    <mergeCell ref="D34:E34"/>
    <mergeCell ref="D35:E35"/>
    <mergeCell ref="D36:E36"/>
    <mergeCell ref="D37:E37"/>
    <mergeCell ref="D38:E38"/>
    <mergeCell ref="D23:E23"/>
    <mergeCell ref="R13:S13"/>
    <mergeCell ref="C14:F14"/>
    <mergeCell ref="R14:S14"/>
    <mergeCell ref="C15:F15"/>
    <mergeCell ref="R15:S15"/>
    <mergeCell ref="R10:S10"/>
    <mergeCell ref="C11:F11"/>
    <mergeCell ref="R11:S11"/>
    <mergeCell ref="C12:F12"/>
    <mergeCell ref="R12:S12"/>
    <mergeCell ref="R8:S8"/>
    <mergeCell ref="C9:F9"/>
    <mergeCell ref="R9:S9"/>
    <mergeCell ref="D6:L6"/>
    <mergeCell ref="D7:L7"/>
    <mergeCell ref="R6:S6"/>
    <mergeCell ref="R7:S7"/>
  </mergeCells>
  <phoneticPr fontId="2"/>
  <conditionalFormatting sqref="H9:I9">
    <cfRule type="cellIs" dxfId="7" priority="10" operator="equal">
      <formula>0</formula>
    </cfRule>
  </conditionalFormatting>
  <conditionalFormatting sqref="H9:L16">
    <cfRule type="cellIs" dxfId="6" priority="8" operator="equal">
      <formula>0</formula>
    </cfRule>
    <cfRule type="cellIs" dxfId="5" priority="9" operator="equal">
      <formula>""""""</formula>
    </cfRule>
  </conditionalFormatting>
  <conditionalFormatting sqref="R7:S7">
    <cfRule type="cellIs" dxfId="4" priority="7" operator="equal">
      <formula>0</formula>
    </cfRule>
  </conditionalFormatting>
  <conditionalFormatting sqref="D2">
    <cfRule type="cellIs" dxfId="3" priority="4" operator="equal">
      <formula>0</formula>
    </cfRule>
  </conditionalFormatting>
  <conditionalFormatting sqref="G2:G3">
    <cfRule type="cellIs" dxfId="2" priority="3" operator="equal">
      <formula>0</formula>
    </cfRule>
  </conditionalFormatting>
  <conditionalFormatting sqref="D6:L7">
    <cfRule type="cellIs" dxfId="1" priority="2" operator="equal">
      <formula>0</formula>
    </cfRule>
  </conditionalFormatting>
  <conditionalFormatting sqref="R4:S5">
    <cfRule type="cellIs" dxfId="0" priority="1" operator="equal">
      <formula>0</formula>
    </cfRule>
  </conditionalFormatting>
  <printOptions horizontalCentered="1"/>
  <pageMargins left="0.24" right="0.19685039370078741" top="0" bottom="0" header="0.51181102362204722" footer="0.51181102362204722"/>
  <pageSetup paperSize="9" scale="8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errorStyle="information" allowBlank="1" showInputMessage="1" prompt="他足場注文と同時の場合には右側の▽を選んで入力を省略できます">
          <x14:formula1>
            <xm:f>最新版!$C$5</xm:f>
          </x14:formula1>
          <xm:sqref>D6:L6</xm:sqref>
        </x14:dataValidation>
        <x14:dataValidation type="list" allowBlank="1" showInputMessage="1" prompt="他足場注文と同時の場合には右側の▽を選んで入力を省略できます">
          <x14:formula1>
            <xm:f>最新版!$M$5</xm:f>
          </x14:formula1>
          <xm:sqref>D7:L7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0"/>
  <sheetViews>
    <sheetView showZeros="0" view="pageBreakPreview" zoomScale="115" zoomScaleNormal="100" zoomScaleSheetLayoutView="115" workbookViewId="0">
      <selection activeCell="F25" sqref="F25:G25"/>
    </sheetView>
  </sheetViews>
  <sheetFormatPr defaultColWidth="9" defaultRowHeight="13.5" x14ac:dyDescent="0.15"/>
  <cols>
    <col min="1" max="1" width="3.875" style="1" customWidth="1"/>
    <col min="2" max="2" width="18.625" style="2" customWidth="1"/>
    <col min="3" max="3" width="7.625" style="2" customWidth="1"/>
    <col min="4" max="4" width="6.875" style="2" customWidth="1"/>
    <col min="5" max="5" width="4.625" style="2" customWidth="1"/>
    <col min="6" max="6" width="9.375" style="2" customWidth="1"/>
    <col min="7" max="7" width="6.625" style="2" customWidth="1"/>
    <col min="8" max="8" width="6.625" style="2" hidden="1" customWidth="1"/>
    <col min="9" max="9" width="0.875" style="2" customWidth="1"/>
    <col min="10" max="10" width="3.875" style="2" customWidth="1"/>
    <col min="11" max="11" width="15.125" style="2" customWidth="1"/>
    <col min="12" max="12" width="5.125" style="2" customWidth="1"/>
    <col min="13" max="13" width="9.875" style="2" customWidth="1"/>
    <col min="14" max="14" width="4.375" style="2" customWidth="1"/>
    <col min="15" max="15" width="4.625" style="2" customWidth="1"/>
    <col min="16" max="16" width="4.875" style="2" customWidth="1"/>
    <col min="17" max="17" width="2.625" style="2" customWidth="1"/>
    <col min="18" max="18" width="4.125" style="2" customWidth="1"/>
    <col min="19" max="19" width="6.625" style="2" customWidth="1"/>
    <col min="20" max="20" width="6.625" style="2" hidden="1" customWidth="1"/>
    <col min="21" max="22" width="6.625" style="1" customWidth="1"/>
    <col min="23" max="16384" width="9" style="1"/>
  </cols>
  <sheetData>
    <row r="1" spans="1:21" ht="15.95" customHeight="1" x14ac:dyDescent="0.15">
      <c r="A1" s="334" t="s">
        <v>81</v>
      </c>
      <c r="B1" s="201"/>
      <c r="C1" s="201"/>
      <c r="D1" s="201"/>
      <c r="E1" s="201"/>
      <c r="F1" s="753"/>
      <c r="G1" s="753"/>
      <c r="H1" s="753"/>
      <c r="I1" s="753"/>
      <c r="J1" s="753"/>
      <c r="K1" s="753"/>
      <c r="L1" s="753"/>
      <c r="M1" s="753"/>
      <c r="N1" s="753"/>
      <c r="O1" s="754" t="s">
        <v>147</v>
      </c>
      <c r="P1" s="754"/>
      <c r="Q1" s="754"/>
      <c r="R1" s="754"/>
      <c r="S1" s="754"/>
      <c r="T1" s="207"/>
      <c r="U1" s="335"/>
    </row>
    <row r="2" spans="1:21" ht="15.95" customHeight="1" thickBot="1" x14ac:dyDescent="0.2">
      <c r="A2" s="336"/>
      <c r="B2" s="201"/>
      <c r="C2" s="337"/>
      <c r="D2" s="201"/>
      <c r="E2" s="201"/>
      <c r="F2" s="753"/>
      <c r="G2" s="753"/>
      <c r="H2" s="753"/>
      <c r="I2" s="753"/>
      <c r="J2" s="753"/>
      <c r="K2" s="753"/>
      <c r="L2" s="753"/>
      <c r="M2" s="753"/>
      <c r="N2" s="753"/>
      <c r="O2" s="755"/>
      <c r="P2" s="755"/>
      <c r="Q2" s="755"/>
      <c r="R2" s="755"/>
      <c r="S2" s="755"/>
      <c r="T2" s="207"/>
      <c r="U2" s="335"/>
    </row>
    <row r="3" spans="1:21" ht="21.95" customHeight="1" thickBot="1" x14ac:dyDescent="0.25">
      <c r="A3" s="211" t="s">
        <v>9</v>
      </c>
      <c r="B3" s="201"/>
      <c r="C3" s="201"/>
      <c r="D3" s="756" t="s">
        <v>107</v>
      </c>
      <c r="E3" s="756"/>
      <c r="F3" s="756"/>
      <c r="G3" s="756"/>
      <c r="H3" s="756"/>
      <c r="I3" s="756"/>
      <c r="J3" s="756"/>
      <c r="K3" s="756"/>
      <c r="L3" s="336"/>
      <c r="M3" s="390" t="s">
        <v>115</v>
      </c>
      <c r="N3" s="757"/>
      <c r="O3" s="758"/>
      <c r="P3" s="338" t="s">
        <v>14</v>
      </c>
      <c r="Q3" s="758"/>
      <c r="R3" s="758"/>
      <c r="S3" s="339" t="s">
        <v>15</v>
      </c>
      <c r="T3" s="209"/>
      <c r="U3" s="335"/>
    </row>
    <row r="4" spans="1:21" ht="6.75" customHeight="1" thickBot="1" x14ac:dyDescent="0.25">
      <c r="A4" s="211"/>
      <c r="B4" s="201"/>
      <c r="C4" s="201"/>
      <c r="D4" s="201"/>
      <c r="E4" s="201"/>
      <c r="F4" s="205"/>
      <c r="G4" s="205"/>
      <c r="H4" s="212"/>
      <c r="I4" s="212"/>
      <c r="J4" s="212"/>
      <c r="K4" s="212"/>
      <c r="L4" s="212"/>
      <c r="M4" s="205"/>
      <c r="N4" s="205"/>
      <c r="O4" s="205"/>
      <c r="P4" s="205"/>
      <c r="Q4" s="205"/>
      <c r="R4" s="205"/>
      <c r="S4" s="205"/>
      <c r="T4" s="205"/>
      <c r="U4" s="336"/>
    </row>
    <row r="5" spans="1:21" ht="14.25" customHeight="1" x14ac:dyDescent="0.15">
      <c r="A5" s="759" t="s">
        <v>20</v>
      </c>
      <c r="B5" s="760"/>
      <c r="C5" s="763"/>
      <c r="D5" s="764"/>
      <c r="E5" s="764"/>
      <c r="F5" s="764"/>
      <c r="G5" s="764"/>
      <c r="H5" s="189"/>
      <c r="I5" s="190"/>
      <c r="J5" s="763" t="s">
        <v>21</v>
      </c>
      <c r="K5" s="764"/>
      <c r="L5" s="767"/>
      <c r="M5" s="763"/>
      <c r="N5" s="764"/>
      <c r="O5" s="764"/>
      <c r="P5" s="764"/>
      <c r="Q5" s="764"/>
      <c r="R5" s="764"/>
      <c r="S5" s="769"/>
      <c r="T5" s="189"/>
      <c r="U5" s="336"/>
    </row>
    <row r="6" spans="1:21" ht="14.25" customHeight="1" thickBot="1" x14ac:dyDescent="0.2">
      <c r="A6" s="761"/>
      <c r="B6" s="762"/>
      <c r="C6" s="765"/>
      <c r="D6" s="766"/>
      <c r="E6" s="766"/>
      <c r="F6" s="766"/>
      <c r="G6" s="766"/>
      <c r="H6" s="189"/>
      <c r="I6" s="191"/>
      <c r="J6" s="765"/>
      <c r="K6" s="766"/>
      <c r="L6" s="768"/>
      <c r="M6" s="765"/>
      <c r="N6" s="766"/>
      <c r="O6" s="766"/>
      <c r="P6" s="766"/>
      <c r="Q6" s="766"/>
      <c r="R6" s="766"/>
      <c r="S6" s="770"/>
      <c r="T6" s="189"/>
      <c r="U6" s="336"/>
    </row>
    <row r="7" spans="1:21" ht="14.25" customHeight="1" x14ac:dyDescent="0.15">
      <c r="A7" s="759" t="s">
        <v>13</v>
      </c>
      <c r="B7" s="760"/>
      <c r="C7" s="773"/>
      <c r="D7" s="774"/>
      <c r="E7" s="777" t="s">
        <v>14</v>
      </c>
      <c r="F7" s="779"/>
      <c r="G7" s="779" t="s">
        <v>15</v>
      </c>
      <c r="H7" s="781"/>
      <c r="I7" s="192"/>
      <c r="J7" s="193" t="s">
        <v>94</v>
      </c>
      <c r="K7" s="193"/>
      <c r="L7" s="193"/>
      <c r="M7" s="193"/>
      <c r="N7" s="193"/>
      <c r="O7" s="193"/>
      <c r="P7" s="193"/>
      <c r="Q7" s="193"/>
      <c r="R7" s="193"/>
      <c r="S7" s="194"/>
      <c r="T7" s="198"/>
      <c r="U7" s="340"/>
    </row>
    <row r="8" spans="1:21" ht="14.25" customHeight="1" x14ac:dyDescent="0.15">
      <c r="A8" s="771"/>
      <c r="B8" s="772"/>
      <c r="C8" s="775"/>
      <c r="D8" s="776"/>
      <c r="E8" s="778"/>
      <c r="F8" s="780"/>
      <c r="G8" s="780"/>
      <c r="H8" s="781"/>
      <c r="I8" s="195"/>
      <c r="J8" s="196" t="s">
        <v>95</v>
      </c>
      <c r="K8" s="196"/>
      <c r="L8" s="196"/>
      <c r="M8" s="196"/>
      <c r="N8" s="197"/>
      <c r="O8" s="198"/>
      <c r="P8" s="198"/>
      <c r="Q8" s="198"/>
      <c r="R8" s="198"/>
      <c r="S8" s="199"/>
      <c r="T8" s="198"/>
      <c r="U8" s="340"/>
    </row>
    <row r="9" spans="1:21" ht="14.25" customHeight="1" x14ac:dyDescent="0.15">
      <c r="A9" s="793" t="s">
        <v>16</v>
      </c>
      <c r="B9" s="794"/>
      <c r="C9" s="200" t="s">
        <v>17</v>
      </c>
      <c r="D9" s="201"/>
      <c r="E9" s="201"/>
      <c r="F9" s="201"/>
      <c r="G9" s="201"/>
      <c r="H9" s="201"/>
      <c r="I9" s="202"/>
      <c r="J9" s="201" t="s">
        <v>18</v>
      </c>
      <c r="K9" s="201"/>
      <c r="L9" s="201"/>
      <c r="M9" s="201"/>
      <c r="N9" s="203" t="s">
        <v>114</v>
      </c>
      <c r="O9" s="795"/>
      <c r="P9" s="795"/>
      <c r="Q9" s="795"/>
      <c r="R9" s="795"/>
      <c r="S9" s="204" t="s">
        <v>113</v>
      </c>
      <c r="T9" s="201"/>
      <c r="U9" s="336"/>
    </row>
    <row r="10" spans="1:21" ht="14.25" customHeight="1" x14ac:dyDescent="0.15">
      <c r="A10" s="771"/>
      <c r="B10" s="772"/>
      <c r="C10" s="796" t="s">
        <v>30</v>
      </c>
      <c r="D10" s="778"/>
      <c r="E10" s="778"/>
      <c r="F10" s="778"/>
      <c r="G10" s="205"/>
      <c r="H10" s="201"/>
      <c r="I10" s="195"/>
      <c r="J10" s="778" t="s">
        <v>110</v>
      </c>
      <c r="K10" s="778"/>
      <c r="L10" s="778"/>
      <c r="M10" s="201"/>
      <c r="N10" s="206"/>
      <c r="O10" s="195"/>
      <c r="P10" s="201"/>
      <c r="Q10" s="201"/>
      <c r="R10" s="201"/>
      <c r="S10" s="207"/>
      <c r="T10" s="201"/>
      <c r="U10" s="336"/>
    </row>
    <row r="11" spans="1:21" ht="18" customHeight="1" thickBot="1" x14ac:dyDescent="0.2">
      <c r="A11" s="797" t="s">
        <v>19</v>
      </c>
      <c r="B11" s="798"/>
      <c r="C11" s="799"/>
      <c r="D11" s="800"/>
      <c r="E11" s="800"/>
      <c r="F11" s="800"/>
      <c r="G11" s="208" t="s">
        <v>118</v>
      </c>
      <c r="H11" s="209"/>
      <c r="I11" s="210"/>
      <c r="J11" s="801" t="s">
        <v>80</v>
      </c>
      <c r="K11" s="802"/>
      <c r="L11" s="803"/>
      <c r="M11" s="804"/>
      <c r="N11" s="804"/>
      <c r="O11" s="804"/>
      <c r="P11" s="804"/>
      <c r="Q11" s="804"/>
      <c r="R11" s="804"/>
      <c r="S11" s="798"/>
      <c r="T11" s="341"/>
      <c r="U11" s="336"/>
    </row>
    <row r="12" spans="1:21" ht="8.25" customHeight="1" thickBot="1" x14ac:dyDescent="0.25">
      <c r="A12" s="211"/>
      <c r="B12" s="201"/>
      <c r="C12" s="201"/>
      <c r="D12" s="201"/>
      <c r="E12" s="201"/>
      <c r="F12" s="205"/>
      <c r="G12" s="205"/>
      <c r="H12" s="212"/>
      <c r="I12" s="212"/>
      <c r="J12" s="212"/>
      <c r="K12" s="212"/>
      <c r="L12" s="212"/>
      <c r="M12" s="205"/>
      <c r="N12" s="205"/>
      <c r="O12" s="205"/>
      <c r="P12" s="205"/>
      <c r="Q12" s="205"/>
      <c r="R12" s="205"/>
      <c r="S12" s="205"/>
      <c r="T12" s="205"/>
      <c r="U12" s="336"/>
    </row>
    <row r="13" spans="1:21" ht="26.25" customHeight="1" thickBot="1" x14ac:dyDescent="0.2">
      <c r="A13" s="381" t="s">
        <v>12</v>
      </c>
      <c r="B13" s="213" t="s">
        <v>0</v>
      </c>
      <c r="C13" s="213" t="s">
        <v>1</v>
      </c>
      <c r="D13" s="213" t="s">
        <v>8</v>
      </c>
      <c r="E13" s="214" t="s">
        <v>84</v>
      </c>
      <c r="F13" s="782" t="s">
        <v>2</v>
      </c>
      <c r="G13" s="783"/>
      <c r="H13" s="215" t="s">
        <v>82</v>
      </c>
      <c r="I13" s="216"/>
      <c r="J13" s="390" t="s">
        <v>12</v>
      </c>
      <c r="K13" s="782" t="s">
        <v>0</v>
      </c>
      <c r="L13" s="784"/>
      <c r="M13" s="213" t="s">
        <v>1</v>
      </c>
      <c r="N13" s="217" t="s">
        <v>8</v>
      </c>
      <c r="O13" s="214" t="s">
        <v>84</v>
      </c>
      <c r="P13" s="782" t="s">
        <v>2</v>
      </c>
      <c r="Q13" s="785"/>
      <c r="R13" s="785"/>
      <c r="S13" s="783"/>
      <c r="T13" s="391" t="s">
        <v>83</v>
      </c>
      <c r="U13" s="336"/>
    </row>
    <row r="14" spans="1:21" ht="17.100000000000001" customHeight="1" x14ac:dyDescent="0.2">
      <c r="A14" s="218">
        <v>1</v>
      </c>
      <c r="B14" s="219" t="s">
        <v>98</v>
      </c>
      <c r="C14" s="220">
        <v>1217</v>
      </c>
      <c r="D14" s="220">
        <v>50</v>
      </c>
      <c r="E14" s="221">
        <v>14.6</v>
      </c>
      <c r="F14" s="786"/>
      <c r="G14" s="787"/>
      <c r="H14" s="222">
        <f>E14*F14</f>
        <v>0</v>
      </c>
      <c r="I14" s="223"/>
      <c r="J14" s="224">
        <v>161</v>
      </c>
      <c r="K14" s="788" t="s">
        <v>97</v>
      </c>
      <c r="L14" s="789"/>
      <c r="M14" s="225"/>
      <c r="N14" s="226">
        <v>20</v>
      </c>
      <c r="O14" s="227">
        <v>0.79</v>
      </c>
      <c r="P14" s="790"/>
      <c r="Q14" s="791"/>
      <c r="R14" s="791"/>
      <c r="S14" s="792"/>
      <c r="T14" s="342">
        <f>ABS(O14*P14)</f>
        <v>0</v>
      </c>
      <c r="U14" s="336"/>
    </row>
    <row r="15" spans="1:21" ht="17.100000000000001" customHeight="1" x14ac:dyDescent="0.2">
      <c r="A15" s="228">
        <v>2</v>
      </c>
      <c r="B15" s="229" t="s">
        <v>98</v>
      </c>
      <c r="C15" s="230">
        <v>917</v>
      </c>
      <c r="D15" s="230">
        <v>50</v>
      </c>
      <c r="E15" s="20">
        <v>13.7</v>
      </c>
      <c r="F15" s="817"/>
      <c r="G15" s="818"/>
      <c r="H15" s="231">
        <f>E15*F15</f>
        <v>0</v>
      </c>
      <c r="I15" s="223"/>
      <c r="J15" s="61">
        <v>160</v>
      </c>
      <c r="K15" s="641" t="s">
        <v>63</v>
      </c>
      <c r="L15" s="642"/>
      <c r="M15" s="68"/>
      <c r="N15" s="46">
        <v>30</v>
      </c>
      <c r="O15" s="18">
        <v>0.6</v>
      </c>
      <c r="P15" s="809"/>
      <c r="Q15" s="810"/>
      <c r="R15" s="810"/>
      <c r="S15" s="819"/>
      <c r="T15" s="343">
        <f t="shared" ref="T15:T29" si="0">ABS(O15*P15)</f>
        <v>0</v>
      </c>
      <c r="U15" s="336"/>
    </row>
    <row r="16" spans="1:21" ht="17.100000000000001" customHeight="1" x14ac:dyDescent="0.2">
      <c r="A16" s="232">
        <v>3</v>
      </c>
      <c r="B16" s="233" t="s">
        <v>98</v>
      </c>
      <c r="C16" s="46">
        <v>617</v>
      </c>
      <c r="D16" s="46">
        <v>50</v>
      </c>
      <c r="E16" s="18">
        <v>11.3</v>
      </c>
      <c r="F16" s="820"/>
      <c r="G16" s="821"/>
      <c r="H16" s="234">
        <f t="shared" ref="H16:H61" si="1">E16*F16</f>
        <v>0</v>
      </c>
      <c r="I16" s="223"/>
      <c r="J16" s="218">
        <v>151</v>
      </c>
      <c r="K16" s="822" t="s">
        <v>78</v>
      </c>
      <c r="L16" s="823"/>
      <c r="M16" s="235"/>
      <c r="N16" s="220">
        <v>30</v>
      </c>
      <c r="O16" s="221">
        <v>0.8</v>
      </c>
      <c r="P16" s="824"/>
      <c r="Q16" s="825"/>
      <c r="R16" s="825"/>
      <c r="S16" s="826"/>
      <c r="T16" s="343">
        <f t="shared" si="0"/>
        <v>0</v>
      </c>
      <c r="U16" s="336"/>
    </row>
    <row r="17" spans="1:21" ht="17.100000000000001" customHeight="1" x14ac:dyDescent="0.2">
      <c r="A17" s="232">
        <v>64</v>
      </c>
      <c r="B17" s="236" t="s">
        <v>46</v>
      </c>
      <c r="C17" s="237"/>
      <c r="D17" s="237"/>
      <c r="E17" s="238">
        <v>0.6</v>
      </c>
      <c r="F17" s="805"/>
      <c r="G17" s="806"/>
      <c r="H17" s="234">
        <f t="shared" si="1"/>
        <v>0</v>
      </c>
      <c r="I17" s="223"/>
      <c r="J17" s="232">
        <v>152</v>
      </c>
      <c r="K17" s="807" t="s">
        <v>79</v>
      </c>
      <c r="L17" s="808"/>
      <c r="M17" s="68"/>
      <c r="N17" s="46">
        <v>30</v>
      </c>
      <c r="O17" s="18">
        <v>0.8</v>
      </c>
      <c r="P17" s="809"/>
      <c r="Q17" s="810"/>
      <c r="R17" s="810"/>
      <c r="S17" s="811"/>
      <c r="T17" s="344">
        <f t="shared" si="0"/>
        <v>0</v>
      </c>
      <c r="U17" s="336"/>
    </row>
    <row r="18" spans="1:21" ht="17.100000000000001" customHeight="1" x14ac:dyDescent="0.2">
      <c r="A18" s="239">
        <v>6</v>
      </c>
      <c r="B18" s="240" t="s">
        <v>99</v>
      </c>
      <c r="C18" s="45">
        <v>1805</v>
      </c>
      <c r="D18" s="45" t="s">
        <v>42</v>
      </c>
      <c r="E18" s="33">
        <v>15.2</v>
      </c>
      <c r="F18" s="812"/>
      <c r="G18" s="813"/>
      <c r="H18" s="222">
        <f t="shared" si="1"/>
        <v>0</v>
      </c>
      <c r="I18" s="223"/>
      <c r="J18" s="814" t="s">
        <v>119</v>
      </c>
      <c r="K18" s="815"/>
      <c r="L18" s="815"/>
      <c r="M18" s="815"/>
      <c r="N18" s="815"/>
      <c r="O18" s="815"/>
      <c r="P18" s="816" t="s">
        <v>125</v>
      </c>
      <c r="Q18" s="815"/>
      <c r="R18" s="815"/>
      <c r="S18" s="241"/>
      <c r="T18" s="345"/>
      <c r="U18" s="336"/>
    </row>
    <row r="19" spans="1:21" ht="17.100000000000001" customHeight="1" x14ac:dyDescent="0.2">
      <c r="A19" s="228">
        <v>7</v>
      </c>
      <c r="B19" s="229" t="s">
        <v>100</v>
      </c>
      <c r="C19" s="230">
        <v>1802</v>
      </c>
      <c r="D19" s="230" t="s">
        <v>42</v>
      </c>
      <c r="E19" s="20">
        <v>8.4</v>
      </c>
      <c r="F19" s="817"/>
      <c r="G19" s="818"/>
      <c r="H19" s="231">
        <f t="shared" si="1"/>
        <v>0</v>
      </c>
      <c r="I19" s="223"/>
      <c r="J19" s="239">
        <v>220</v>
      </c>
      <c r="K19" s="836" t="s">
        <v>120</v>
      </c>
      <c r="L19" s="837"/>
      <c r="M19" s="45" t="s">
        <v>34</v>
      </c>
      <c r="N19" s="45">
        <v>20</v>
      </c>
      <c r="O19" s="33">
        <v>3.7</v>
      </c>
      <c r="P19" s="187"/>
      <c r="Q19" s="838"/>
      <c r="R19" s="839"/>
      <c r="S19" s="840"/>
      <c r="T19" s="343">
        <f>ABS(O19*Q19)</f>
        <v>0</v>
      </c>
      <c r="U19" s="336"/>
    </row>
    <row r="20" spans="1:21" ht="17.100000000000001" customHeight="1" x14ac:dyDescent="0.2">
      <c r="A20" s="228">
        <v>8</v>
      </c>
      <c r="B20" s="229" t="s">
        <v>101</v>
      </c>
      <c r="C20" s="230">
        <v>1812</v>
      </c>
      <c r="D20" s="230">
        <v>50</v>
      </c>
      <c r="E20" s="242">
        <v>3.92</v>
      </c>
      <c r="F20" s="817"/>
      <c r="G20" s="818"/>
      <c r="H20" s="231">
        <f t="shared" si="1"/>
        <v>0</v>
      </c>
      <c r="I20" s="223"/>
      <c r="J20" s="228">
        <v>221</v>
      </c>
      <c r="K20" s="827" t="s">
        <v>121</v>
      </c>
      <c r="L20" s="828"/>
      <c r="M20" s="230" t="s">
        <v>32</v>
      </c>
      <c r="N20" s="230">
        <v>20</v>
      </c>
      <c r="O20" s="20">
        <v>4.5999999999999996</v>
      </c>
      <c r="P20" s="382"/>
      <c r="Q20" s="841"/>
      <c r="R20" s="842"/>
      <c r="S20" s="843"/>
      <c r="T20" s="344">
        <f>ABS(O20*Q20)</f>
        <v>0</v>
      </c>
      <c r="U20" s="336"/>
    </row>
    <row r="21" spans="1:21" ht="17.100000000000001" customHeight="1" x14ac:dyDescent="0.2">
      <c r="A21" s="228">
        <v>135</v>
      </c>
      <c r="B21" s="243" t="s">
        <v>102</v>
      </c>
      <c r="C21" s="230">
        <v>1800</v>
      </c>
      <c r="D21" s="230">
        <v>50</v>
      </c>
      <c r="E21" s="244">
        <v>1.8</v>
      </c>
      <c r="F21" s="817"/>
      <c r="G21" s="818"/>
      <c r="H21" s="231">
        <f t="shared" si="1"/>
        <v>0</v>
      </c>
      <c r="I21" s="223"/>
      <c r="J21" s="228">
        <v>222</v>
      </c>
      <c r="K21" s="827" t="s">
        <v>122</v>
      </c>
      <c r="L21" s="828"/>
      <c r="M21" s="230" t="s">
        <v>33</v>
      </c>
      <c r="N21" s="230">
        <v>20</v>
      </c>
      <c r="O21" s="20">
        <v>5.9</v>
      </c>
      <c r="P21" s="186"/>
      <c r="Q21" s="829"/>
      <c r="R21" s="810"/>
      <c r="S21" s="811"/>
      <c r="T21" s="343">
        <f>ABS(O21*Q21)</f>
        <v>0</v>
      </c>
      <c r="U21" s="336"/>
    </row>
    <row r="22" spans="1:21" ht="17.100000000000001" customHeight="1" x14ac:dyDescent="0.2">
      <c r="A22" s="232">
        <v>128</v>
      </c>
      <c r="B22" s="245" t="s">
        <v>103</v>
      </c>
      <c r="C22" s="46">
        <v>1800</v>
      </c>
      <c r="D22" s="246"/>
      <c r="E22" s="247">
        <v>13</v>
      </c>
      <c r="F22" s="830"/>
      <c r="G22" s="831"/>
      <c r="H22" s="234">
        <f t="shared" si="1"/>
        <v>0</v>
      </c>
      <c r="I22" s="223"/>
      <c r="J22" s="248">
        <v>223</v>
      </c>
      <c r="K22" s="832" t="s">
        <v>123</v>
      </c>
      <c r="L22" s="833"/>
      <c r="M22" s="834" t="s">
        <v>124</v>
      </c>
      <c r="N22" s="835"/>
      <c r="O22" s="238">
        <v>0.6</v>
      </c>
      <c r="P22" s="550">
        <f ca="1">SUMIF(P19:S21,"付",Q19:S21)</f>
        <v>0</v>
      </c>
      <c r="Q22" s="551"/>
      <c r="R22" s="552"/>
      <c r="S22" s="553"/>
      <c r="T22" s="344">
        <f t="shared" ca="1" si="0"/>
        <v>0</v>
      </c>
      <c r="U22" s="336"/>
    </row>
    <row r="23" spans="1:21" ht="17.100000000000001" customHeight="1" x14ac:dyDescent="0.2">
      <c r="A23" s="239">
        <v>9</v>
      </c>
      <c r="B23" s="240" t="s">
        <v>99</v>
      </c>
      <c r="C23" s="45">
        <v>1505</v>
      </c>
      <c r="D23" s="45" t="s">
        <v>42</v>
      </c>
      <c r="E23" s="33">
        <v>13.6</v>
      </c>
      <c r="F23" s="812"/>
      <c r="G23" s="813"/>
      <c r="H23" s="222">
        <f t="shared" si="1"/>
        <v>0</v>
      </c>
      <c r="I23" s="223"/>
      <c r="J23" s="60">
        <v>231</v>
      </c>
      <c r="K23" s="486" t="s">
        <v>76</v>
      </c>
      <c r="L23" s="487"/>
      <c r="M23" s="249"/>
      <c r="N23" s="249"/>
      <c r="O23" s="221">
        <v>4.5</v>
      </c>
      <c r="P23" s="845"/>
      <c r="Q23" s="839"/>
      <c r="R23" s="839"/>
      <c r="S23" s="840"/>
      <c r="T23" s="343">
        <f t="shared" si="0"/>
        <v>0</v>
      </c>
      <c r="U23" s="336"/>
    </row>
    <row r="24" spans="1:21" ht="17.100000000000001" customHeight="1" x14ac:dyDescent="0.2">
      <c r="A24" s="228">
        <v>10</v>
      </c>
      <c r="B24" s="229" t="s">
        <v>100</v>
      </c>
      <c r="C24" s="230">
        <v>1502</v>
      </c>
      <c r="D24" s="230" t="s">
        <v>42</v>
      </c>
      <c r="E24" s="20">
        <v>7.5</v>
      </c>
      <c r="F24" s="817"/>
      <c r="G24" s="818"/>
      <c r="H24" s="231">
        <f t="shared" si="1"/>
        <v>0</v>
      </c>
      <c r="I24" s="223"/>
      <c r="J24" s="239">
        <v>18</v>
      </c>
      <c r="K24" s="836" t="s">
        <v>135</v>
      </c>
      <c r="L24" s="837"/>
      <c r="M24" s="249"/>
      <c r="N24" s="249"/>
      <c r="O24" s="33">
        <v>3.3</v>
      </c>
      <c r="P24" s="845"/>
      <c r="Q24" s="839"/>
      <c r="R24" s="839"/>
      <c r="S24" s="840"/>
      <c r="T24" s="344">
        <f t="shared" si="0"/>
        <v>0</v>
      </c>
      <c r="U24" s="336"/>
    </row>
    <row r="25" spans="1:21" ht="17.100000000000001" customHeight="1" x14ac:dyDescent="0.2">
      <c r="A25" s="228">
        <v>11</v>
      </c>
      <c r="B25" s="229" t="s">
        <v>101</v>
      </c>
      <c r="C25" s="230">
        <v>1512</v>
      </c>
      <c r="D25" s="230">
        <v>50</v>
      </c>
      <c r="E25" s="242">
        <v>3.5</v>
      </c>
      <c r="F25" s="817"/>
      <c r="G25" s="818"/>
      <c r="H25" s="231">
        <f t="shared" si="1"/>
        <v>0</v>
      </c>
      <c r="I25" s="223"/>
      <c r="J25" s="61">
        <v>102</v>
      </c>
      <c r="K25" s="844" t="s">
        <v>142</v>
      </c>
      <c r="L25" s="642"/>
      <c r="M25" s="251"/>
      <c r="N25" s="251"/>
      <c r="O25" s="18">
        <v>4.5999999999999996</v>
      </c>
      <c r="P25" s="809"/>
      <c r="Q25" s="810"/>
      <c r="R25" s="810"/>
      <c r="S25" s="819"/>
      <c r="T25" s="343">
        <f t="shared" si="0"/>
        <v>0</v>
      </c>
      <c r="U25" s="336"/>
    </row>
    <row r="26" spans="1:21" ht="17.100000000000001" customHeight="1" x14ac:dyDescent="0.2">
      <c r="A26" s="228">
        <v>136</v>
      </c>
      <c r="B26" s="243" t="s">
        <v>102</v>
      </c>
      <c r="C26" s="230">
        <v>1500</v>
      </c>
      <c r="D26" s="230">
        <v>50</v>
      </c>
      <c r="E26" s="244">
        <v>1.5</v>
      </c>
      <c r="F26" s="817"/>
      <c r="G26" s="818"/>
      <c r="H26" s="231">
        <f t="shared" si="1"/>
        <v>0</v>
      </c>
      <c r="I26" s="223"/>
      <c r="J26" s="252">
        <v>551</v>
      </c>
      <c r="K26" s="486" t="s">
        <v>25</v>
      </c>
      <c r="L26" s="487"/>
      <c r="M26" s="45" t="s">
        <v>6</v>
      </c>
      <c r="N26" s="67"/>
      <c r="O26" s="33">
        <v>11.5</v>
      </c>
      <c r="P26" s="845"/>
      <c r="Q26" s="839"/>
      <c r="R26" s="839"/>
      <c r="S26" s="840"/>
      <c r="T26" s="250">
        <f t="shared" si="0"/>
        <v>0</v>
      </c>
      <c r="U26" s="336"/>
    </row>
    <row r="27" spans="1:21" ht="17.100000000000001" customHeight="1" x14ac:dyDescent="0.2">
      <c r="A27" s="232">
        <v>129</v>
      </c>
      <c r="B27" s="245" t="s">
        <v>103</v>
      </c>
      <c r="C27" s="46">
        <v>1500</v>
      </c>
      <c r="D27" s="246"/>
      <c r="E27" s="247">
        <v>12.1</v>
      </c>
      <c r="F27" s="830"/>
      <c r="G27" s="831"/>
      <c r="H27" s="234">
        <f t="shared" si="1"/>
        <v>0</v>
      </c>
      <c r="I27" s="223"/>
      <c r="J27" s="61">
        <v>553</v>
      </c>
      <c r="K27" s="641" t="s">
        <v>24</v>
      </c>
      <c r="L27" s="642"/>
      <c r="M27" s="46" t="s">
        <v>7</v>
      </c>
      <c r="N27" s="68"/>
      <c r="O27" s="18">
        <v>16</v>
      </c>
      <c r="P27" s="809"/>
      <c r="Q27" s="810"/>
      <c r="R27" s="810"/>
      <c r="S27" s="811"/>
      <c r="T27" s="234">
        <f t="shared" si="0"/>
        <v>0</v>
      </c>
      <c r="U27" s="336"/>
    </row>
    <row r="28" spans="1:21" ht="17.100000000000001" customHeight="1" x14ac:dyDescent="0.2">
      <c r="A28" s="239">
        <v>12</v>
      </c>
      <c r="B28" s="240" t="s">
        <v>99</v>
      </c>
      <c r="C28" s="45">
        <v>1205</v>
      </c>
      <c r="D28" s="45" t="s">
        <v>42</v>
      </c>
      <c r="E28" s="33">
        <v>11.3</v>
      </c>
      <c r="F28" s="812"/>
      <c r="G28" s="813"/>
      <c r="H28" s="222">
        <f t="shared" si="1"/>
        <v>0</v>
      </c>
      <c r="I28" s="223"/>
      <c r="J28" s="60">
        <v>500</v>
      </c>
      <c r="K28" s="847" t="s">
        <v>5</v>
      </c>
      <c r="L28" s="848"/>
      <c r="M28" s="220" t="s">
        <v>67</v>
      </c>
      <c r="N28" s="220">
        <v>20</v>
      </c>
      <c r="O28" s="253">
        <v>12</v>
      </c>
      <c r="P28" s="824"/>
      <c r="Q28" s="825"/>
      <c r="R28" s="825"/>
      <c r="S28" s="849"/>
      <c r="T28" s="222">
        <f t="shared" si="0"/>
        <v>0</v>
      </c>
      <c r="U28" s="336"/>
    </row>
    <row r="29" spans="1:21" ht="17.100000000000001" customHeight="1" x14ac:dyDescent="0.2">
      <c r="A29" s="228">
        <v>13</v>
      </c>
      <c r="B29" s="229" t="s">
        <v>100</v>
      </c>
      <c r="C29" s="230">
        <v>1202</v>
      </c>
      <c r="D29" s="230" t="s">
        <v>42</v>
      </c>
      <c r="E29" s="20">
        <v>6.4</v>
      </c>
      <c r="F29" s="817"/>
      <c r="G29" s="818"/>
      <c r="H29" s="231">
        <f t="shared" si="1"/>
        <v>0</v>
      </c>
      <c r="I29" s="223"/>
      <c r="J29" s="61">
        <v>502</v>
      </c>
      <c r="K29" s="641" t="s">
        <v>26</v>
      </c>
      <c r="L29" s="642"/>
      <c r="M29" s="46" t="s">
        <v>68</v>
      </c>
      <c r="N29" s="389">
        <v>20</v>
      </c>
      <c r="O29" s="247">
        <v>6</v>
      </c>
      <c r="P29" s="810"/>
      <c r="Q29" s="810"/>
      <c r="R29" s="810"/>
      <c r="S29" s="819"/>
      <c r="T29" s="234">
        <f t="shared" si="0"/>
        <v>0</v>
      </c>
      <c r="U29" s="336"/>
    </row>
    <row r="30" spans="1:21" ht="17.100000000000001" customHeight="1" x14ac:dyDescent="0.2">
      <c r="A30" s="228">
        <v>14</v>
      </c>
      <c r="B30" s="229" t="s">
        <v>23</v>
      </c>
      <c r="C30" s="230">
        <v>1212</v>
      </c>
      <c r="D30" s="230">
        <v>50</v>
      </c>
      <c r="E30" s="242">
        <v>3.14</v>
      </c>
      <c r="F30" s="817"/>
      <c r="G30" s="818"/>
      <c r="H30" s="231">
        <f t="shared" si="1"/>
        <v>0</v>
      </c>
      <c r="I30" s="223"/>
      <c r="J30" s="60">
        <v>510</v>
      </c>
      <c r="K30" s="486" t="s">
        <v>3</v>
      </c>
      <c r="L30" s="487"/>
      <c r="M30" s="220" t="s">
        <v>67</v>
      </c>
      <c r="N30" s="220">
        <v>20</v>
      </c>
      <c r="O30" s="221">
        <v>12</v>
      </c>
      <c r="P30" s="845"/>
      <c r="Q30" s="839"/>
      <c r="R30" s="839"/>
      <c r="S30" s="846"/>
      <c r="T30" s="346">
        <f t="shared" ref="T30:T33" si="2">IF(P30="不要",0,O30*P30)</f>
        <v>0</v>
      </c>
      <c r="U30" s="336"/>
    </row>
    <row r="31" spans="1:21" ht="17.100000000000001" customHeight="1" x14ac:dyDescent="0.2">
      <c r="A31" s="228">
        <v>137</v>
      </c>
      <c r="B31" s="243" t="s">
        <v>102</v>
      </c>
      <c r="C31" s="230">
        <v>1200</v>
      </c>
      <c r="D31" s="230">
        <v>50</v>
      </c>
      <c r="E31" s="244">
        <v>1.2</v>
      </c>
      <c r="F31" s="817"/>
      <c r="G31" s="818"/>
      <c r="H31" s="231">
        <f t="shared" si="1"/>
        <v>0</v>
      </c>
      <c r="I31" s="223"/>
      <c r="J31" s="185">
        <v>512</v>
      </c>
      <c r="K31" s="859" t="s">
        <v>27</v>
      </c>
      <c r="L31" s="860"/>
      <c r="M31" s="230" t="s">
        <v>68</v>
      </c>
      <c r="N31" s="230">
        <v>20</v>
      </c>
      <c r="O31" s="20">
        <v>6</v>
      </c>
      <c r="P31" s="857"/>
      <c r="Q31" s="842"/>
      <c r="R31" s="842"/>
      <c r="S31" s="858"/>
      <c r="T31" s="347">
        <f t="shared" si="2"/>
        <v>0</v>
      </c>
      <c r="U31" s="336"/>
    </row>
    <row r="32" spans="1:21" ht="17.100000000000001" customHeight="1" x14ac:dyDescent="0.2">
      <c r="A32" s="232">
        <v>130</v>
      </c>
      <c r="B32" s="245" t="s">
        <v>103</v>
      </c>
      <c r="C32" s="46">
        <v>1200</v>
      </c>
      <c r="D32" s="246"/>
      <c r="E32" s="247">
        <v>11.2</v>
      </c>
      <c r="F32" s="830"/>
      <c r="G32" s="831"/>
      <c r="H32" s="234">
        <f t="shared" si="1"/>
        <v>0</v>
      </c>
      <c r="I32" s="223"/>
      <c r="J32" s="61">
        <v>514</v>
      </c>
      <c r="K32" s="844" t="s">
        <v>144</v>
      </c>
      <c r="L32" s="642"/>
      <c r="M32" s="46" t="s">
        <v>143</v>
      </c>
      <c r="N32" s="46"/>
      <c r="O32" s="18">
        <v>1.2</v>
      </c>
      <c r="P32" s="809"/>
      <c r="Q32" s="810"/>
      <c r="R32" s="810"/>
      <c r="S32" s="819"/>
      <c r="T32" s="348">
        <f t="shared" si="2"/>
        <v>0</v>
      </c>
      <c r="U32" s="336"/>
    </row>
    <row r="33" spans="1:21" ht="17.100000000000001" customHeight="1" x14ac:dyDescent="0.2">
      <c r="A33" s="239">
        <v>15</v>
      </c>
      <c r="B33" s="240" t="s">
        <v>99</v>
      </c>
      <c r="C33" s="255" t="s">
        <v>43</v>
      </c>
      <c r="D33" s="45" t="s">
        <v>42</v>
      </c>
      <c r="E33" s="33">
        <v>9.1</v>
      </c>
      <c r="F33" s="812"/>
      <c r="G33" s="813"/>
      <c r="H33" s="222">
        <f t="shared" si="1"/>
        <v>0</v>
      </c>
      <c r="I33" s="223"/>
      <c r="J33" s="850" t="s">
        <v>88</v>
      </c>
      <c r="K33" s="851"/>
      <c r="L33" s="851"/>
      <c r="M33" s="851"/>
      <c r="N33" s="851"/>
      <c r="O33" s="851"/>
      <c r="P33" s="851"/>
      <c r="Q33" s="851"/>
      <c r="R33" s="851"/>
      <c r="S33" s="852"/>
      <c r="T33" s="254">
        <f t="shared" si="2"/>
        <v>0</v>
      </c>
      <c r="U33" s="336"/>
    </row>
    <row r="34" spans="1:21" ht="17.100000000000001" customHeight="1" x14ac:dyDescent="0.2">
      <c r="A34" s="228">
        <v>16</v>
      </c>
      <c r="B34" s="229" t="s">
        <v>100</v>
      </c>
      <c r="C34" s="256" t="s">
        <v>44</v>
      </c>
      <c r="D34" s="230" t="s">
        <v>42</v>
      </c>
      <c r="E34" s="20">
        <v>5.3</v>
      </c>
      <c r="F34" s="817"/>
      <c r="G34" s="818"/>
      <c r="H34" s="231">
        <f t="shared" si="1"/>
        <v>0</v>
      </c>
      <c r="I34" s="223"/>
      <c r="J34" s="239">
        <v>254</v>
      </c>
      <c r="K34" s="853" t="s">
        <v>40</v>
      </c>
      <c r="L34" s="854"/>
      <c r="M34" s="257">
        <v>1800</v>
      </c>
      <c r="N34" s="257">
        <v>5</v>
      </c>
      <c r="O34" s="43">
        <v>5.26</v>
      </c>
      <c r="P34" s="845"/>
      <c r="Q34" s="839"/>
      <c r="R34" s="839"/>
      <c r="S34" s="846"/>
      <c r="T34" s="349">
        <f>O34*P34</f>
        <v>0</v>
      </c>
      <c r="U34" s="336"/>
    </row>
    <row r="35" spans="1:21" ht="17.100000000000001" customHeight="1" x14ac:dyDescent="0.2">
      <c r="A35" s="228">
        <v>17</v>
      </c>
      <c r="B35" s="229" t="s">
        <v>101</v>
      </c>
      <c r="C35" s="256" t="s">
        <v>45</v>
      </c>
      <c r="D35" s="230">
        <v>50</v>
      </c>
      <c r="E35" s="20">
        <v>2.8</v>
      </c>
      <c r="F35" s="817"/>
      <c r="G35" s="818"/>
      <c r="H35" s="231">
        <f t="shared" si="1"/>
        <v>0</v>
      </c>
      <c r="I35" s="223"/>
      <c r="J35" s="228">
        <v>255</v>
      </c>
      <c r="K35" s="855" t="s">
        <v>40</v>
      </c>
      <c r="L35" s="856"/>
      <c r="M35" s="230">
        <v>1500</v>
      </c>
      <c r="N35" s="230">
        <v>5</v>
      </c>
      <c r="O35" s="20">
        <v>4.46</v>
      </c>
      <c r="P35" s="857"/>
      <c r="Q35" s="842"/>
      <c r="R35" s="842"/>
      <c r="S35" s="858"/>
      <c r="T35" s="350">
        <f>ABS(O35*P35)</f>
        <v>0</v>
      </c>
      <c r="U35" s="336"/>
    </row>
    <row r="36" spans="1:21" ht="17.100000000000001" customHeight="1" x14ac:dyDescent="0.2">
      <c r="A36" s="228">
        <v>138</v>
      </c>
      <c r="B36" s="243" t="s">
        <v>102</v>
      </c>
      <c r="C36" s="230">
        <v>900</v>
      </c>
      <c r="D36" s="230">
        <v>50</v>
      </c>
      <c r="E36" s="244">
        <v>0.9</v>
      </c>
      <c r="F36" s="817"/>
      <c r="G36" s="818"/>
      <c r="H36" s="231">
        <f t="shared" si="1"/>
        <v>0</v>
      </c>
      <c r="I36" s="223"/>
      <c r="J36" s="228">
        <v>256</v>
      </c>
      <c r="K36" s="855" t="s">
        <v>40</v>
      </c>
      <c r="L36" s="856"/>
      <c r="M36" s="230">
        <v>1200</v>
      </c>
      <c r="N36" s="230">
        <v>5</v>
      </c>
      <c r="O36" s="20">
        <v>3.7</v>
      </c>
      <c r="P36" s="857"/>
      <c r="Q36" s="842"/>
      <c r="R36" s="842"/>
      <c r="S36" s="858"/>
      <c r="T36" s="350">
        <f t="shared" ref="T36:T38" si="3">ABS(O36*P36)</f>
        <v>0</v>
      </c>
      <c r="U36" s="336"/>
    </row>
    <row r="37" spans="1:21" ht="17.100000000000001" customHeight="1" x14ac:dyDescent="0.2">
      <c r="A37" s="232">
        <v>131</v>
      </c>
      <c r="B37" s="258" t="s">
        <v>103</v>
      </c>
      <c r="C37" s="46">
        <v>900</v>
      </c>
      <c r="D37" s="246"/>
      <c r="E37" s="247">
        <v>10.3</v>
      </c>
      <c r="F37" s="830"/>
      <c r="G37" s="831"/>
      <c r="H37" s="234">
        <f t="shared" si="1"/>
        <v>0</v>
      </c>
      <c r="I37" s="223"/>
      <c r="J37" s="228">
        <v>257</v>
      </c>
      <c r="K37" s="855" t="s">
        <v>40</v>
      </c>
      <c r="L37" s="856"/>
      <c r="M37" s="230">
        <v>900</v>
      </c>
      <c r="N37" s="230">
        <v>5</v>
      </c>
      <c r="O37" s="20">
        <v>2.92</v>
      </c>
      <c r="P37" s="857"/>
      <c r="Q37" s="842"/>
      <c r="R37" s="842"/>
      <c r="S37" s="858"/>
      <c r="T37" s="350">
        <f t="shared" si="3"/>
        <v>0</v>
      </c>
      <c r="U37" s="336"/>
    </row>
    <row r="38" spans="1:21" ht="17.100000000000001" customHeight="1" x14ac:dyDescent="0.2">
      <c r="A38" s="218">
        <v>28</v>
      </c>
      <c r="B38" s="219" t="s">
        <v>96</v>
      </c>
      <c r="C38" s="220" t="s">
        <v>35</v>
      </c>
      <c r="D38" s="220" t="s">
        <v>10</v>
      </c>
      <c r="E38" s="221">
        <v>13.5</v>
      </c>
      <c r="F38" s="812"/>
      <c r="G38" s="813"/>
      <c r="H38" s="222">
        <f t="shared" si="1"/>
        <v>0</v>
      </c>
      <c r="I38" s="223"/>
      <c r="J38" s="351">
        <v>258</v>
      </c>
      <c r="K38" s="861" t="s">
        <v>40</v>
      </c>
      <c r="L38" s="862"/>
      <c r="M38" s="173">
        <v>600</v>
      </c>
      <c r="N38" s="173">
        <v>5</v>
      </c>
      <c r="O38" s="175">
        <v>2.14</v>
      </c>
      <c r="P38" s="863"/>
      <c r="Q38" s="864"/>
      <c r="R38" s="864"/>
      <c r="S38" s="865"/>
      <c r="T38" s="350">
        <f t="shared" si="3"/>
        <v>0</v>
      </c>
      <c r="U38" s="336"/>
    </row>
    <row r="39" spans="1:21" ht="17.100000000000001" customHeight="1" x14ac:dyDescent="0.2">
      <c r="A39" s="228">
        <v>21</v>
      </c>
      <c r="B39" s="259" t="s">
        <v>73</v>
      </c>
      <c r="C39" s="260"/>
      <c r="D39" s="230" t="s">
        <v>10</v>
      </c>
      <c r="E39" s="20">
        <v>14</v>
      </c>
      <c r="F39" s="817"/>
      <c r="G39" s="818"/>
      <c r="H39" s="231">
        <f t="shared" si="1"/>
        <v>0</v>
      </c>
      <c r="I39" s="223"/>
      <c r="J39" s="288">
        <v>3003</v>
      </c>
      <c r="K39" s="486" t="s">
        <v>75</v>
      </c>
      <c r="L39" s="487"/>
      <c r="M39" s="380" t="s">
        <v>149</v>
      </c>
      <c r="N39" s="45">
        <v>100</v>
      </c>
      <c r="O39" s="289">
        <v>0</v>
      </c>
      <c r="P39" s="866"/>
      <c r="Q39" s="867"/>
      <c r="R39" s="867"/>
      <c r="S39" s="868"/>
      <c r="T39" s="352">
        <f>ABS(O40*P40)</f>
        <v>0</v>
      </c>
      <c r="U39" s="336"/>
    </row>
    <row r="40" spans="1:21" ht="17.100000000000001" customHeight="1" x14ac:dyDescent="0.2">
      <c r="A40" s="228">
        <v>118</v>
      </c>
      <c r="B40" s="229" t="s">
        <v>137</v>
      </c>
      <c r="C40" s="260"/>
      <c r="D40" s="260"/>
      <c r="E40" s="20">
        <v>3.8</v>
      </c>
      <c r="F40" s="869"/>
      <c r="G40" s="870"/>
      <c r="H40" s="231">
        <f t="shared" si="1"/>
        <v>0</v>
      </c>
      <c r="I40" s="223"/>
      <c r="J40" s="353">
        <v>182</v>
      </c>
      <c r="K40" s="871" t="s">
        <v>41</v>
      </c>
      <c r="L40" s="872"/>
      <c r="M40" s="354"/>
      <c r="N40" s="355">
        <v>50</v>
      </c>
      <c r="O40" s="323">
        <v>0.4</v>
      </c>
      <c r="P40" s="873"/>
      <c r="Q40" s="874"/>
      <c r="R40" s="874"/>
      <c r="S40" s="875"/>
      <c r="T40" s="352">
        <f>ABS(O41*P41)</f>
        <v>0</v>
      </c>
      <c r="U40" s="336"/>
    </row>
    <row r="41" spans="1:21" ht="17.100000000000001" customHeight="1" x14ac:dyDescent="0.2">
      <c r="A41" s="61">
        <v>22</v>
      </c>
      <c r="B41" s="262" t="s">
        <v>77</v>
      </c>
      <c r="C41" s="251"/>
      <c r="D41" s="251"/>
      <c r="E41" s="18">
        <v>24</v>
      </c>
      <c r="F41" s="820"/>
      <c r="G41" s="821"/>
      <c r="H41" s="234">
        <f t="shared" si="1"/>
        <v>0</v>
      </c>
      <c r="I41" s="223"/>
      <c r="J41" s="248">
        <v>122</v>
      </c>
      <c r="K41" s="876" t="s">
        <v>72</v>
      </c>
      <c r="L41" s="877"/>
      <c r="M41" s="261" t="s">
        <v>69</v>
      </c>
      <c r="N41" s="237"/>
      <c r="O41" s="238">
        <v>20</v>
      </c>
      <c r="P41" s="878"/>
      <c r="Q41" s="552"/>
      <c r="R41" s="552"/>
      <c r="S41" s="879"/>
      <c r="T41" s="352">
        <f>ABS(O42*P42)</f>
        <v>0</v>
      </c>
      <c r="U41" s="336"/>
    </row>
    <row r="42" spans="1:21" ht="17.100000000000001" customHeight="1" x14ac:dyDescent="0.2">
      <c r="A42" s="266">
        <v>121</v>
      </c>
      <c r="B42" s="267" t="s">
        <v>36</v>
      </c>
      <c r="C42" s="261" t="s">
        <v>64</v>
      </c>
      <c r="D42" s="268">
        <v>50</v>
      </c>
      <c r="E42" s="238">
        <v>3.02</v>
      </c>
      <c r="F42" s="880"/>
      <c r="G42" s="881"/>
      <c r="H42" s="234">
        <f t="shared" si="1"/>
        <v>0</v>
      </c>
      <c r="I42" s="223"/>
      <c r="J42" s="218">
        <v>227</v>
      </c>
      <c r="K42" s="882" t="s">
        <v>89</v>
      </c>
      <c r="L42" s="487"/>
      <c r="M42" s="263" t="s">
        <v>70</v>
      </c>
      <c r="N42" s="264"/>
      <c r="O42" s="265">
        <v>2.7</v>
      </c>
      <c r="P42" s="845"/>
      <c r="Q42" s="839"/>
      <c r="R42" s="839"/>
      <c r="S42" s="846"/>
      <c r="T42" s="356">
        <f>ABS(O43*P43)</f>
        <v>0</v>
      </c>
      <c r="U42" s="336"/>
    </row>
    <row r="43" spans="1:21" ht="17.100000000000001" customHeight="1" x14ac:dyDescent="0.2">
      <c r="A43" s="252">
        <v>393</v>
      </c>
      <c r="B43" s="273" t="s">
        <v>105</v>
      </c>
      <c r="C43" s="45" t="s">
        <v>65</v>
      </c>
      <c r="D43" s="67"/>
      <c r="E43" s="33">
        <v>6.6</v>
      </c>
      <c r="F43" s="298"/>
      <c r="G43" s="299"/>
      <c r="H43" s="222">
        <f t="shared" si="1"/>
        <v>0</v>
      </c>
      <c r="I43" s="223"/>
      <c r="J43" s="269"/>
      <c r="K43" s="641" t="s">
        <v>31</v>
      </c>
      <c r="L43" s="642"/>
      <c r="M43" s="270" t="s">
        <v>71</v>
      </c>
      <c r="N43" s="271">
        <v>0</v>
      </c>
      <c r="O43" s="272">
        <v>3</v>
      </c>
      <c r="P43" s="809"/>
      <c r="Q43" s="810"/>
      <c r="R43" s="810"/>
      <c r="S43" s="819"/>
      <c r="T43" s="357">
        <f>ABS(O44*P44*R44)</f>
        <v>0</v>
      </c>
      <c r="U43" s="336"/>
    </row>
    <row r="44" spans="1:21" ht="17.100000000000001" customHeight="1" x14ac:dyDescent="0.2">
      <c r="A44" s="61">
        <v>394</v>
      </c>
      <c r="B44" s="245" t="s">
        <v>106</v>
      </c>
      <c r="C44" s="46" t="s">
        <v>66</v>
      </c>
      <c r="D44" s="68"/>
      <c r="E44" s="18">
        <v>3.4</v>
      </c>
      <c r="F44" s="298"/>
      <c r="G44" s="299"/>
      <c r="H44" s="234">
        <f t="shared" si="1"/>
        <v>0</v>
      </c>
      <c r="I44" s="223"/>
      <c r="J44" s="252"/>
      <c r="K44" s="486" t="s">
        <v>37</v>
      </c>
      <c r="L44" s="487"/>
      <c r="M44" s="45" t="s">
        <v>38</v>
      </c>
      <c r="N44" s="67"/>
      <c r="O44" s="33">
        <v>74.8</v>
      </c>
      <c r="P44" s="385"/>
      <c r="Q44" s="300" t="s">
        <v>136</v>
      </c>
      <c r="R44" s="386"/>
      <c r="S44" s="301" t="s">
        <v>126</v>
      </c>
      <c r="T44" s="358">
        <f>ABS(O45*P45*R45)</f>
        <v>0</v>
      </c>
      <c r="U44" s="336"/>
    </row>
    <row r="45" spans="1:21" ht="17.100000000000001" customHeight="1" x14ac:dyDescent="0.2">
      <c r="A45" s="239">
        <v>200</v>
      </c>
      <c r="B45" s="219" t="s">
        <v>129</v>
      </c>
      <c r="C45" s="220" t="s">
        <v>47</v>
      </c>
      <c r="D45" s="67"/>
      <c r="E45" s="221">
        <v>0.8</v>
      </c>
      <c r="F45" s="812"/>
      <c r="G45" s="813"/>
      <c r="H45" s="222">
        <f t="shared" si="1"/>
        <v>0</v>
      </c>
      <c r="I45" s="223"/>
      <c r="J45" s="274"/>
      <c r="K45" s="494" t="s">
        <v>37</v>
      </c>
      <c r="L45" s="495"/>
      <c r="M45" s="173" t="s">
        <v>39</v>
      </c>
      <c r="N45" s="174"/>
      <c r="O45" s="175">
        <v>85</v>
      </c>
      <c r="P45" s="387"/>
      <c r="Q45" s="302" t="s">
        <v>136</v>
      </c>
      <c r="R45" s="388"/>
      <c r="S45" s="303" t="s">
        <v>127</v>
      </c>
      <c r="T45" s="357"/>
      <c r="U45" s="336"/>
    </row>
    <row r="46" spans="1:21" ht="17.100000000000001" customHeight="1" x14ac:dyDescent="0.2">
      <c r="A46" s="228">
        <v>201</v>
      </c>
      <c r="B46" s="229" t="s">
        <v>128</v>
      </c>
      <c r="C46" s="230" t="s">
        <v>48</v>
      </c>
      <c r="D46" s="260"/>
      <c r="E46" s="20">
        <v>0.9</v>
      </c>
      <c r="F46" s="817"/>
      <c r="G46" s="818"/>
      <c r="H46" s="231">
        <f t="shared" si="1"/>
        <v>0</v>
      </c>
      <c r="I46" s="223"/>
      <c r="J46" s="61"/>
      <c r="K46" s="641" t="s">
        <v>37</v>
      </c>
      <c r="L46" s="642"/>
      <c r="M46" s="46"/>
      <c r="N46" s="68"/>
      <c r="O46" s="18"/>
      <c r="P46" s="383"/>
      <c r="Q46" s="304" t="s">
        <v>136</v>
      </c>
      <c r="R46" s="384"/>
      <c r="S46" s="305" t="s">
        <v>126</v>
      </c>
      <c r="T46" s="357"/>
      <c r="U46" s="336"/>
    </row>
    <row r="47" spans="1:21" ht="17.100000000000001" customHeight="1" x14ac:dyDescent="0.2">
      <c r="A47" s="228">
        <v>202</v>
      </c>
      <c r="B47" s="229" t="s">
        <v>130</v>
      </c>
      <c r="C47" s="230" t="s">
        <v>49</v>
      </c>
      <c r="D47" s="260"/>
      <c r="E47" s="20">
        <v>1</v>
      </c>
      <c r="F47" s="817"/>
      <c r="G47" s="818"/>
      <c r="H47" s="231">
        <f t="shared" si="1"/>
        <v>0</v>
      </c>
      <c r="I47" s="223"/>
      <c r="J47" s="893" t="s">
        <v>141</v>
      </c>
      <c r="K47" s="894"/>
      <c r="L47" s="894"/>
      <c r="M47" s="894"/>
      <c r="N47" s="894"/>
      <c r="O47" s="894"/>
      <c r="P47" s="895" t="s">
        <v>139</v>
      </c>
      <c r="Q47" s="896"/>
      <c r="R47" s="896"/>
      <c r="S47" s="897"/>
      <c r="T47" s="359" t="str">
        <f>IF(M48=2,74*P48,IF(M48=3,128*P48,IF(M48=4,172*P48,"")))</f>
        <v/>
      </c>
      <c r="U47" s="336"/>
    </row>
    <row r="48" spans="1:21" ht="17.100000000000001" customHeight="1" x14ac:dyDescent="0.2">
      <c r="A48" s="228">
        <v>203</v>
      </c>
      <c r="B48" s="229" t="s">
        <v>131</v>
      </c>
      <c r="C48" s="230" t="s">
        <v>50</v>
      </c>
      <c r="D48" s="260"/>
      <c r="E48" s="20">
        <v>1.1000000000000001</v>
      </c>
      <c r="F48" s="817"/>
      <c r="G48" s="818"/>
      <c r="H48" s="231">
        <f t="shared" si="1"/>
        <v>0</v>
      </c>
      <c r="I48" s="223"/>
      <c r="J48" s="275"/>
      <c r="K48" s="273" t="s">
        <v>92</v>
      </c>
      <c r="L48" s="276" t="s">
        <v>93</v>
      </c>
      <c r="M48" s="151"/>
      <c r="N48" s="853" t="s">
        <v>90</v>
      </c>
      <c r="O48" s="883"/>
      <c r="P48" s="898"/>
      <c r="Q48" s="899"/>
      <c r="R48" s="899"/>
      <c r="S48" s="306" t="s">
        <v>146</v>
      </c>
      <c r="T48" s="360"/>
      <c r="U48" s="336"/>
    </row>
    <row r="49" spans="1:21" ht="17.100000000000001" customHeight="1" thickBot="1" x14ac:dyDescent="0.25">
      <c r="A49" s="228">
        <v>204</v>
      </c>
      <c r="B49" s="229" t="s">
        <v>132</v>
      </c>
      <c r="C49" s="230" t="s">
        <v>51</v>
      </c>
      <c r="D49" s="260"/>
      <c r="E49" s="20">
        <v>1.2</v>
      </c>
      <c r="F49" s="817"/>
      <c r="G49" s="818"/>
      <c r="H49" s="231">
        <f t="shared" si="1"/>
        <v>0</v>
      </c>
      <c r="I49" s="223"/>
      <c r="J49" s="275"/>
      <c r="K49" s="273" t="s">
        <v>4</v>
      </c>
      <c r="L49" s="276" t="s">
        <v>93</v>
      </c>
      <c r="M49" s="151"/>
      <c r="N49" s="853" t="s">
        <v>91</v>
      </c>
      <c r="O49" s="883"/>
      <c r="P49" s="663" t="s">
        <v>140</v>
      </c>
      <c r="Q49" s="664"/>
      <c r="R49" s="664"/>
      <c r="S49" s="665"/>
      <c r="T49" s="361"/>
      <c r="U49" s="336"/>
    </row>
    <row r="50" spans="1:21" ht="17.100000000000001" customHeight="1" thickTop="1" x14ac:dyDescent="0.2">
      <c r="A50" s="228">
        <v>205</v>
      </c>
      <c r="B50" s="229" t="s">
        <v>133</v>
      </c>
      <c r="C50" s="230" t="s">
        <v>52</v>
      </c>
      <c r="D50" s="260"/>
      <c r="E50" s="20">
        <v>1.5</v>
      </c>
      <c r="F50" s="817"/>
      <c r="G50" s="818"/>
      <c r="H50" s="231">
        <f t="shared" si="1"/>
        <v>0</v>
      </c>
      <c r="I50" s="223"/>
      <c r="J50" s="277"/>
      <c r="K50" s="884"/>
      <c r="L50" s="885"/>
      <c r="M50" s="886"/>
      <c r="N50" s="887"/>
      <c r="O50" s="888"/>
      <c r="P50" s="889"/>
      <c r="Q50" s="890"/>
      <c r="R50" s="891"/>
      <c r="S50" s="892"/>
      <c r="T50" s="362"/>
      <c r="U50" s="336"/>
    </row>
    <row r="51" spans="1:21" ht="17.100000000000001" customHeight="1" x14ac:dyDescent="0.2">
      <c r="A51" s="228">
        <v>206</v>
      </c>
      <c r="B51" s="229" t="s">
        <v>138</v>
      </c>
      <c r="C51" s="230" t="s">
        <v>145</v>
      </c>
      <c r="D51" s="260"/>
      <c r="E51" s="20">
        <v>1.7</v>
      </c>
      <c r="F51" s="817"/>
      <c r="G51" s="818"/>
      <c r="H51" s="231">
        <f t="shared" si="1"/>
        <v>0</v>
      </c>
      <c r="I51" s="223"/>
      <c r="J51" s="278"/>
      <c r="K51" s="900"/>
      <c r="L51" s="901"/>
      <c r="M51" s="902"/>
      <c r="N51" s="903"/>
      <c r="O51" s="904"/>
      <c r="P51" s="905"/>
      <c r="Q51" s="906"/>
      <c r="R51" s="842"/>
      <c r="S51" s="907"/>
      <c r="T51" s="362"/>
      <c r="U51" s="336"/>
    </row>
    <row r="52" spans="1:21" ht="17.100000000000001" customHeight="1" x14ac:dyDescent="0.2">
      <c r="A52" s="232">
        <v>207</v>
      </c>
      <c r="B52" s="233" t="s">
        <v>134</v>
      </c>
      <c r="C52" s="46" t="s">
        <v>53</v>
      </c>
      <c r="D52" s="68"/>
      <c r="E52" s="18">
        <v>2</v>
      </c>
      <c r="F52" s="820"/>
      <c r="G52" s="821"/>
      <c r="H52" s="234">
        <f t="shared" si="1"/>
        <v>0</v>
      </c>
      <c r="I52" s="223"/>
      <c r="J52" s="278"/>
      <c r="K52" s="900"/>
      <c r="L52" s="901"/>
      <c r="M52" s="902"/>
      <c r="N52" s="903"/>
      <c r="O52" s="904"/>
      <c r="P52" s="905"/>
      <c r="Q52" s="906"/>
      <c r="R52" s="842"/>
      <c r="S52" s="907"/>
      <c r="T52" s="362"/>
      <c r="U52" s="336"/>
    </row>
    <row r="53" spans="1:21" ht="17.100000000000001" customHeight="1" x14ac:dyDescent="0.2">
      <c r="A53" s="252">
        <v>411</v>
      </c>
      <c r="B53" s="279" t="s">
        <v>104</v>
      </c>
      <c r="C53" s="45" t="s">
        <v>54</v>
      </c>
      <c r="D53" s="45">
        <v>50</v>
      </c>
      <c r="E53" s="33">
        <v>1.37</v>
      </c>
      <c r="F53" s="812"/>
      <c r="G53" s="813"/>
      <c r="H53" s="222">
        <f t="shared" si="1"/>
        <v>0</v>
      </c>
      <c r="I53" s="223"/>
      <c r="J53" s="278"/>
      <c r="K53" s="900"/>
      <c r="L53" s="901"/>
      <c r="M53" s="902"/>
      <c r="N53" s="903"/>
      <c r="O53" s="904"/>
      <c r="P53" s="905"/>
      <c r="Q53" s="906"/>
      <c r="R53" s="842"/>
      <c r="S53" s="907"/>
      <c r="T53" s="362"/>
      <c r="U53" s="336"/>
    </row>
    <row r="54" spans="1:21" ht="17.100000000000001" customHeight="1" x14ac:dyDescent="0.2">
      <c r="A54" s="185">
        <v>401</v>
      </c>
      <c r="B54" s="243" t="s">
        <v>104</v>
      </c>
      <c r="C54" s="230" t="s">
        <v>55</v>
      </c>
      <c r="D54" s="230">
        <v>50</v>
      </c>
      <c r="E54" s="20">
        <v>2.73</v>
      </c>
      <c r="F54" s="817"/>
      <c r="G54" s="818"/>
      <c r="H54" s="231">
        <f t="shared" si="1"/>
        <v>0</v>
      </c>
      <c r="I54" s="223"/>
      <c r="J54" s="278"/>
      <c r="K54" s="900"/>
      <c r="L54" s="901"/>
      <c r="M54" s="902"/>
      <c r="N54" s="903"/>
      <c r="O54" s="904"/>
      <c r="P54" s="905"/>
      <c r="Q54" s="906"/>
      <c r="R54" s="842"/>
      <c r="S54" s="907"/>
      <c r="T54" s="362"/>
      <c r="U54" s="336"/>
    </row>
    <row r="55" spans="1:21" ht="17.100000000000001" customHeight="1" x14ac:dyDescent="0.2">
      <c r="A55" s="185">
        <v>402</v>
      </c>
      <c r="B55" s="243" t="s">
        <v>104</v>
      </c>
      <c r="C55" s="230" t="s">
        <v>28</v>
      </c>
      <c r="D55" s="230">
        <v>50</v>
      </c>
      <c r="E55" s="20">
        <v>4.0999999999999996</v>
      </c>
      <c r="F55" s="817"/>
      <c r="G55" s="818"/>
      <c r="H55" s="231">
        <f t="shared" si="1"/>
        <v>0</v>
      </c>
      <c r="I55" s="223"/>
      <c r="J55" s="278"/>
      <c r="K55" s="900"/>
      <c r="L55" s="901"/>
      <c r="M55" s="902"/>
      <c r="N55" s="903"/>
      <c r="O55" s="904"/>
      <c r="P55" s="905"/>
      <c r="Q55" s="906"/>
      <c r="R55" s="842"/>
      <c r="S55" s="907"/>
      <c r="T55" s="362"/>
      <c r="U55" s="336"/>
    </row>
    <row r="56" spans="1:21" ht="17.100000000000001" customHeight="1" x14ac:dyDescent="0.2">
      <c r="A56" s="185">
        <v>403</v>
      </c>
      <c r="B56" s="243" t="s">
        <v>104</v>
      </c>
      <c r="C56" s="230" t="s">
        <v>56</v>
      </c>
      <c r="D56" s="230">
        <v>50</v>
      </c>
      <c r="E56" s="20">
        <v>5.46</v>
      </c>
      <c r="F56" s="817"/>
      <c r="G56" s="818"/>
      <c r="H56" s="231">
        <f t="shared" si="1"/>
        <v>0</v>
      </c>
      <c r="I56" s="223"/>
      <c r="J56" s="278"/>
      <c r="K56" s="900"/>
      <c r="L56" s="901"/>
      <c r="M56" s="902"/>
      <c r="N56" s="903"/>
      <c r="O56" s="904"/>
      <c r="P56" s="905"/>
      <c r="Q56" s="906"/>
      <c r="R56" s="842"/>
      <c r="S56" s="907"/>
      <c r="T56" s="362"/>
      <c r="U56" s="336"/>
    </row>
    <row r="57" spans="1:21" ht="17.100000000000001" customHeight="1" x14ac:dyDescent="0.2">
      <c r="A57" s="185">
        <v>404</v>
      </c>
      <c r="B57" s="243" t="s">
        <v>104</v>
      </c>
      <c r="C57" s="230" t="s">
        <v>57</v>
      </c>
      <c r="D57" s="230">
        <v>50</v>
      </c>
      <c r="E57" s="20">
        <v>6.83</v>
      </c>
      <c r="F57" s="817"/>
      <c r="G57" s="818"/>
      <c r="H57" s="231">
        <f t="shared" si="1"/>
        <v>0</v>
      </c>
      <c r="I57" s="223"/>
      <c r="J57" s="278"/>
      <c r="K57" s="900"/>
      <c r="L57" s="901"/>
      <c r="M57" s="902"/>
      <c r="N57" s="903"/>
      <c r="O57" s="904"/>
      <c r="P57" s="905"/>
      <c r="Q57" s="906"/>
      <c r="R57" s="842"/>
      <c r="S57" s="907"/>
      <c r="T57" s="362"/>
      <c r="U57" s="336"/>
    </row>
    <row r="58" spans="1:21" ht="17.100000000000001" customHeight="1" x14ac:dyDescent="0.2">
      <c r="A58" s="185">
        <v>405</v>
      </c>
      <c r="B58" s="243" t="s">
        <v>104</v>
      </c>
      <c r="C58" s="230" t="s">
        <v>58</v>
      </c>
      <c r="D58" s="230">
        <v>50</v>
      </c>
      <c r="E58" s="20">
        <v>8.19</v>
      </c>
      <c r="F58" s="817"/>
      <c r="G58" s="818"/>
      <c r="H58" s="231">
        <f t="shared" si="1"/>
        <v>0</v>
      </c>
      <c r="I58" s="223"/>
      <c r="J58" s="280"/>
      <c r="K58" s="900"/>
      <c r="L58" s="901"/>
      <c r="M58" s="902"/>
      <c r="N58" s="908"/>
      <c r="O58" s="909"/>
      <c r="P58" s="905"/>
      <c r="Q58" s="906"/>
      <c r="R58" s="842"/>
      <c r="S58" s="907"/>
      <c r="T58" s="362"/>
      <c r="U58" s="336"/>
    </row>
    <row r="59" spans="1:21" ht="17.100000000000001" customHeight="1" thickBot="1" x14ac:dyDescent="0.25">
      <c r="A59" s="185">
        <v>406</v>
      </c>
      <c r="B59" s="243" t="s">
        <v>104</v>
      </c>
      <c r="C59" s="230" t="s">
        <v>59</v>
      </c>
      <c r="D59" s="230">
        <v>50</v>
      </c>
      <c r="E59" s="20">
        <v>9.56</v>
      </c>
      <c r="F59" s="817"/>
      <c r="G59" s="818"/>
      <c r="H59" s="231">
        <f t="shared" si="1"/>
        <v>0</v>
      </c>
      <c r="I59" s="223"/>
      <c r="J59" s="280"/>
      <c r="K59" s="900"/>
      <c r="L59" s="901"/>
      <c r="M59" s="902"/>
      <c r="N59" s="908"/>
      <c r="O59" s="909"/>
      <c r="P59" s="905"/>
      <c r="Q59" s="906"/>
      <c r="R59" s="842"/>
      <c r="S59" s="907"/>
      <c r="T59" s="363"/>
      <c r="U59" s="336"/>
    </row>
    <row r="60" spans="1:21" ht="17.100000000000001" customHeight="1" thickBot="1" x14ac:dyDescent="0.25">
      <c r="A60" s="185">
        <v>407</v>
      </c>
      <c r="B60" s="243" t="s">
        <v>104</v>
      </c>
      <c r="C60" s="230" t="s">
        <v>60</v>
      </c>
      <c r="D60" s="230">
        <v>50</v>
      </c>
      <c r="E60" s="20">
        <v>10.92</v>
      </c>
      <c r="F60" s="817"/>
      <c r="G60" s="818"/>
      <c r="H60" s="231">
        <f t="shared" si="1"/>
        <v>0</v>
      </c>
      <c r="I60" s="223"/>
      <c r="J60" s="281"/>
      <c r="K60" s="924"/>
      <c r="L60" s="925"/>
      <c r="M60" s="926"/>
      <c r="N60" s="927"/>
      <c r="O60" s="928"/>
      <c r="P60" s="929"/>
      <c r="Q60" s="930"/>
      <c r="R60" s="931"/>
      <c r="S60" s="932"/>
      <c r="T60" s="364"/>
      <c r="U60" s="336"/>
    </row>
    <row r="61" spans="1:21" ht="17.100000000000001" customHeight="1" thickTop="1" thickBot="1" x14ac:dyDescent="0.25">
      <c r="A61" s="185">
        <v>408</v>
      </c>
      <c r="B61" s="243" t="s">
        <v>104</v>
      </c>
      <c r="C61" s="230" t="s">
        <v>61</v>
      </c>
      <c r="D61" s="230">
        <v>50</v>
      </c>
      <c r="E61" s="20">
        <v>12.29</v>
      </c>
      <c r="F61" s="817"/>
      <c r="G61" s="818"/>
      <c r="H61" s="231">
        <f t="shared" si="1"/>
        <v>0</v>
      </c>
      <c r="I61" s="223"/>
      <c r="J61" s="290" t="s">
        <v>85</v>
      </c>
      <c r="K61" s="291"/>
      <c r="L61" s="292"/>
      <c r="M61" s="293"/>
      <c r="N61" s="113" t="s">
        <v>108</v>
      </c>
      <c r="O61" s="294"/>
      <c r="P61" s="146"/>
      <c r="Q61" s="912">
        <f ca="1">SUM(H14:H62)+SUM(T14:T59)+SUM(H64:H65)</f>
        <v>0</v>
      </c>
      <c r="R61" s="913"/>
      <c r="S61" s="914"/>
      <c r="T61" s="365"/>
      <c r="U61" s="336"/>
    </row>
    <row r="62" spans="1:21" ht="17.100000000000001" customHeight="1" thickBot="1" x14ac:dyDescent="0.25">
      <c r="A62" s="282">
        <v>409</v>
      </c>
      <c r="B62" s="283" t="s">
        <v>104</v>
      </c>
      <c r="C62" s="284" t="s">
        <v>62</v>
      </c>
      <c r="D62" s="284">
        <v>50</v>
      </c>
      <c r="E62" s="285">
        <v>13.65</v>
      </c>
      <c r="F62" s="915"/>
      <c r="G62" s="916"/>
      <c r="H62" s="366">
        <f>E62*F62</f>
        <v>0</v>
      </c>
      <c r="I62" s="223"/>
      <c r="J62" s="295" t="s">
        <v>86</v>
      </c>
      <c r="K62" s="291"/>
      <c r="L62" s="291"/>
      <c r="M62" s="291"/>
      <c r="N62" s="296" t="s">
        <v>109</v>
      </c>
      <c r="O62" s="294"/>
      <c r="P62" s="297"/>
      <c r="Q62" s="297"/>
      <c r="R62" s="917">
        <f ca="1">ROUNDUP(Q61/2500,0)</f>
        <v>0</v>
      </c>
      <c r="S62" s="918"/>
      <c r="T62" s="367"/>
      <c r="U62" s="336"/>
    </row>
    <row r="63" spans="1:21" ht="17.100000000000001" customHeight="1" thickBot="1" x14ac:dyDescent="0.2">
      <c r="A63" s="919" t="s">
        <v>11</v>
      </c>
      <c r="B63" s="920"/>
      <c r="C63" s="920"/>
      <c r="D63" s="920"/>
      <c r="E63" s="920"/>
      <c r="F63" s="920"/>
      <c r="G63" s="921"/>
      <c r="H63" s="368"/>
      <c r="I63" s="223"/>
      <c r="J63" s="286" t="s">
        <v>87</v>
      </c>
      <c r="K63" s="201"/>
      <c r="L63" s="201"/>
      <c r="M63" s="201"/>
      <c r="N63" s="201"/>
      <c r="O63" s="201"/>
      <c r="P63" s="201"/>
      <c r="Q63" s="201"/>
      <c r="R63" s="201"/>
      <c r="S63" s="201"/>
      <c r="T63" s="369"/>
      <c r="U63" s="336"/>
    </row>
    <row r="64" spans="1:21" ht="17.100000000000001" customHeight="1" x14ac:dyDescent="0.2">
      <c r="A64" s="370">
        <v>417</v>
      </c>
      <c r="B64" s="371" t="s">
        <v>29</v>
      </c>
      <c r="C64" s="226" t="s">
        <v>55</v>
      </c>
      <c r="D64" s="372"/>
      <c r="E64" s="373">
        <v>2.8</v>
      </c>
      <c r="F64" s="922"/>
      <c r="G64" s="923"/>
      <c r="H64" s="374">
        <f>E64*F64</f>
        <v>0</v>
      </c>
      <c r="I64" s="223"/>
      <c r="J64" s="112" t="s">
        <v>111</v>
      </c>
      <c r="K64" s="201"/>
      <c r="L64" s="201"/>
      <c r="M64" s="201"/>
      <c r="N64" s="201"/>
      <c r="O64" s="201"/>
      <c r="P64" s="201"/>
      <c r="Q64" s="201"/>
      <c r="R64" s="201"/>
      <c r="S64" s="201"/>
      <c r="T64" s="201"/>
      <c r="U64" s="336"/>
    </row>
    <row r="65" spans="1:21" ht="17.100000000000001" customHeight="1" thickBot="1" x14ac:dyDescent="0.25">
      <c r="A65" s="375">
        <v>417</v>
      </c>
      <c r="B65" s="376" t="s">
        <v>74</v>
      </c>
      <c r="C65" s="284" t="s">
        <v>148</v>
      </c>
      <c r="D65" s="377"/>
      <c r="E65" s="378">
        <v>4.2</v>
      </c>
      <c r="F65" s="910"/>
      <c r="G65" s="911"/>
      <c r="H65" s="366">
        <f>E65*F65</f>
        <v>0</v>
      </c>
      <c r="I65" s="223"/>
      <c r="J65" s="118" t="s">
        <v>112</v>
      </c>
      <c r="K65" s="201"/>
      <c r="L65" s="201"/>
      <c r="M65" s="201"/>
      <c r="N65" s="201"/>
      <c r="O65" s="201"/>
      <c r="P65" s="201"/>
      <c r="Q65" s="201"/>
      <c r="R65" s="201"/>
      <c r="S65" s="201"/>
      <c r="T65" s="201"/>
      <c r="U65" s="336"/>
    </row>
    <row r="66" spans="1:21" ht="17.100000000000001" customHeight="1" x14ac:dyDescent="0.15">
      <c r="A66" s="336"/>
      <c r="B66" s="287"/>
      <c r="C66" s="287"/>
      <c r="D66" s="287"/>
      <c r="E66" s="287"/>
      <c r="F66" s="287"/>
      <c r="G66" s="287"/>
      <c r="H66" s="201"/>
      <c r="I66" s="223"/>
      <c r="J66" s="201"/>
      <c r="K66" s="201"/>
      <c r="L66" s="201"/>
      <c r="M66" s="201"/>
      <c r="N66" s="201"/>
      <c r="O66" s="201"/>
      <c r="P66" s="201"/>
      <c r="Q66" s="201"/>
      <c r="R66" s="201"/>
      <c r="S66" s="201"/>
      <c r="T66" s="201"/>
      <c r="U66" s="336"/>
    </row>
    <row r="67" spans="1:21" ht="16.5" customHeight="1" x14ac:dyDescent="0.15">
      <c r="B67" s="111"/>
      <c r="D67" s="111"/>
      <c r="E67" s="111"/>
      <c r="F67" s="111"/>
      <c r="G67" s="111"/>
      <c r="I67" s="15"/>
    </row>
    <row r="68" spans="1:21" ht="14.45" customHeight="1" x14ac:dyDescent="0.15">
      <c r="B68" s="117"/>
      <c r="C68" s="117"/>
      <c r="D68" s="117"/>
      <c r="E68" s="117"/>
      <c r="F68" s="117"/>
      <c r="G68" s="117"/>
    </row>
    <row r="69" spans="1:21" ht="14.45" customHeight="1" x14ac:dyDescent="0.15">
      <c r="A69" s="119"/>
      <c r="B69" s="117"/>
      <c r="C69" s="117"/>
      <c r="D69" s="117"/>
      <c r="E69" s="117"/>
      <c r="F69" s="117"/>
      <c r="G69" s="117"/>
    </row>
    <row r="70" spans="1:21" ht="14.45" customHeight="1" x14ac:dyDescent="0.15">
      <c r="A70" s="51"/>
    </row>
    <row r="71" spans="1:21" ht="14.45" customHeight="1" x14ac:dyDescent="0.15"/>
    <row r="72" spans="1:21" ht="14.45" customHeight="1" x14ac:dyDescent="0.15"/>
    <row r="73" spans="1:21" ht="14.45" customHeight="1" x14ac:dyDescent="0.15"/>
    <row r="74" spans="1:21" ht="14.45" customHeight="1" x14ac:dyDescent="0.15"/>
    <row r="75" spans="1:21" ht="14.45" customHeight="1" x14ac:dyDescent="0.15"/>
    <row r="76" spans="1:21" ht="14.45" customHeight="1" x14ac:dyDescent="0.15"/>
    <row r="77" spans="1:21" ht="14.45" customHeight="1" x14ac:dyDescent="0.15"/>
    <row r="78" spans="1:21" ht="14.1" customHeight="1" x14ac:dyDescent="0.15"/>
    <row r="79" spans="1:21" ht="14.1" customHeight="1" x14ac:dyDescent="0.15"/>
    <row r="80" spans="1:21"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5.95" customHeight="1" x14ac:dyDescent="0.15"/>
  </sheetData>
  <sheetProtection algorithmName="SHA-512" hashValue="wXCrwb0pvs+werMWPa5aibGjiLvWRVQK2Z4wE0LfQ73vTGpNFcpLSjF/YZx00mQayn683NWEvZZCEEEBdlr6BA==" saltValue="cZiD9hovTPSN1dQAPJ3U0Q==" spinCount="100000" sheet="1" objects="1" scenarios="1"/>
  <mergeCells count="182">
    <mergeCell ref="F65:G65"/>
    <mergeCell ref="F61:G61"/>
    <mergeCell ref="Q61:S61"/>
    <mergeCell ref="F62:G62"/>
    <mergeCell ref="R62:S62"/>
    <mergeCell ref="A63:G63"/>
    <mergeCell ref="F64:G64"/>
    <mergeCell ref="F59:G59"/>
    <mergeCell ref="K59:M59"/>
    <mergeCell ref="N59:O59"/>
    <mergeCell ref="P59:S59"/>
    <mergeCell ref="F60:G60"/>
    <mergeCell ref="K60:M60"/>
    <mergeCell ref="N60:O60"/>
    <mergeCell ref="P60:S60"/>
    <mergeCell ref="F57:G57"/>
    <mergeCell ref="K57:M57"/>
    <mergeCell ref="N57:O57"/>
    <mergeCell ref="P57:S57"/>
    <mergeCell ref="F58:G58"/>
    <mergeCell ref="K58:M58"/>
    <mergeCell ref="N58:O58"/>
    <mergeCell ref="P58:S58"/>
    <mergeCell ref="F55:G55"/>
    <mergeCell ref="K55:M55"/>
    <mergeCell ref="N55:O55"/>
    <mergeCell ref="P55:S55"/>
    <mergeCell ref="F56:G56"/>
    <mergeCell ref="K56:M56"/>
    <mergeCell ref="N56:O56"/>
    <mergeCell ref="P56:S56"/>
    <mergeCell ref="F53:G53"/>
    <mergeCell ref="K53:M53"/>
    <mergeCell ref="N53:O53"/>
    <mergeCell ref="P53:S53"/>
    <mergeCell ref="F54:G54"/>
    <mergeCell ref="K54:M54"/>
    <mergeCell ref="N54:O54"/>
    <mergeCell ref="P54:S54"/>
    <mergeCell ref="F51:G51"/>
    <mergeCell ref="K51:M51"/>
    <mergeCell ref="N51:O51"/>
    <mergeCell ref="P51:S51"/>
    <mergeCell ref="F52:G52"/>
    <mergeCell ref="K52:M52"/>
    <mergeCell ref="N52:O52"/>
    <mergeCell ref="P52:S52"/>
    <mergeCell ref="F49:G49"/>
    <mergeCell ref="N49:O49"/>
    <mergeCell ref="P49:S49"/>
    <mergeCell ref="F50:G50"/>
    <mergeCell ref="K50:M50"/>
    <mergeCell ref="N50:O50"/>
    <mergeCell ref="P50:S50"/>
    <mergeCell ref="F47:G47"/>
    <mergeCell ref="J47:O47"/>
    <mergeCell ref="P47:S47"/>
    <mergeCell ref="F48:G48"/>
    <mergeCell ref="N48:O48"/>
    <mergeCell ref="P48:R48"/>
    <mergeCell ref="K43:L43"/>
    <mergeCell ref="P43:S43"/>
    <mergeCell ref="K44:L44"/>
    <mergeCell ref="F45:G45"/>
    <mergeCell ref="K45:L45"/>
    <mergeCell ref="F46:G46"/>
    <mergeCell ref="K46:L46"/>
    <mergeCell ref="F41:G41"/>
    <mergeCell ref="K41:L41"/>
    <mergeCell ref="P41:S41"/>
    <mergeCell ref="F42:G42"/>
    <mergeCell ref="K42:L42"/>
    <mergeCell ref="P42:S42"/>
    <mergeCell ref="F38:G38"/>
    <mergeCell ref="K38:L38"/>
    <mergeCell ref="P38:S38"/>
    <mergeCell ref="F39:G39"/>
    <mergeCell ref="P39:S39"/>
    <mergeCell ref="F40:G40"/>
    <mergeCell ref="K40:L40"/>
    <mergeCell ref="P40:S40"/>
    <mergeCell ref="F36:G36"/>
    <mergeCell ref="K36:L36"/>
    <mergeCell ref="P36:S36"/>
    <mergeCell ref="F37:G37"/>
    <mergeCell ref="K37:L37"/>
    <mergeCell ref="P37:S37"/>
    <mergeCell ref="F33:G33"/>
    <mergeCell ref="J33:S33"/>
    <mergeCell ref="F34:G34"/>
    <mergeCell ref="K34:L34"/>
    <mergeCell ref="P34:S34"/>
    <mergeCell ref="F35:G35"/>
    <mergeCell ref="K35:L35"/>
    <mergeCell ref="P35:S35"/>
    <mergeCell ref="F31:G31"/>
    <mergeCell ref="K31:L31"/>
    <mergeCell ref="P31:S31"/>
    <mergeCell ref="F32:G32"/>
    <mergeCell ref="K32:L32"/>
    <mergeCell ref="P32:S32"/>
    <mergeCell ref="F29:G29"/>
    <mergeCell ref="K29:L29"/>
    <mergeCell ref="P29:S29"/>
    <mergeCell ref="F30:G30"/>
    <mergeCell ref="K30:L30"/>
    <mergeCell ref="P30:S30"/>
    <mergeCell ref="F27:G27"/>
    <mergeCell ref="K27:L27"/>
    <mergeCell ref="P27:S27"/>
    <mergeCell ref="F28:G28"/>
    <mergeCell ref="K28:L28"/>
    <mergeCell ref="P28:S28"/>
    <mergeCell ref="F25:G25"/>
    <mergeCell ref="K25:L25"/>
    <mergeCell ref="P25:S25"/>
    <mergeCell ref="F26:G26"/>
    <mergeCell ref="K26:L26"/>
    <mergeCell ref="P26:S26"/>
    <mergeCell ref="F23:G23"/>
    <mergeCell ref="K23:L23"/>
    <mergeCell ref="P23:S23"/>
    <mergeCell ref="F24:G24"/>
    <mergeCell ref="K24:L24"/>
    <mergeCell ref="P24:S24"/>
    <mergeCell ref="F21:G21"/>
    <mergeCell ref="K21:L21"/>
    <mergeCell ref="Q21:S21"/>
    <mergeCell ref="F22:G22"/>
    <mergeCell ref="K22:L22"/>
    <mergeCell ref="M22:N22"/>
    <mergeCell ref="P22:S22"/>
    <mergeCell ref="F19:G19"/>
    <mergeCell ref="K19:L19"/>
    <mergeCell ref="Q19:S19"/>
    <mergeCell ref="F20:G20"/>
    <mergeCell ref="K20:L20"/>
    <mergeCell ref="Q20:S20"/>
    <mergeCell ref="F18:G18"/>
    <mergeCell ref="J18:O18"/>
    <mergeCell ref="P18:R18"/>
    <mergeCell ref="F15:G15"/>
    <mergeCell ref="K15:L15"/>
    <mergeCell ref="P15:S15"/>
    <mergeCell ref="F16:G16"/>
    <mergeCell ref="K16:L16"/>
    <mergeCell ref="P16:S16"/>
    <mergeCell ref="A9:B10"/>
    <mergeCell ref="O9:R9"/>
    <mergeCell ref="C10:F10"/>
    <mergeCell ref="J10:L10"/>
    <mergeCell ref="A11:B11"/>
    <mergeCell ref="C11:F11"/>
    <mergeCell ref="J11:K11"/>
    <mergeCell ref="L11:S11"/>
    <mergeCell ref="F17:G17"/>
    <mergeCell ref="K17:L17"/>
    <mergeCell ref="P17:S17"/>
    <mergeCell ref="F1:N1"/>
    <mergeCell ref="O1:S1"/>
    <mergeCell ref="F2:N2"/>
    <mergeCell ref="O2:S2"/>
    <mergeCell ref="D3:K3"/>
    <mergeCell ref="N3:O3"/>
    <mergeCell ref="Q3:R3"/>
    <mergeCell ref="K39:L39"/>
    <mergeCell ref="A5:B6"/>
    <mergeCell ref="C5:G6"/>
    <mergeCell ref="J5:L6"/>
    <mergeCell ref="M5:S6"/>
    <mergeCell ref="A7:B8"/>
    <mergeCell ref="C7:D8"/>
    <mergeCell ref="E7:E8"/>
    <mergeCell ref="F7:F8"/>
    <mergeCell ref="G7:G8"/>
    <mergeCell ref="H7:H8"/>
    <mergeCell ref="F13:G13"/>
    <mergeCell ref="K13:L13"/>
    <mergeCell ref="P13:S13"/>
    <mergeCell ref="F14:G14"/>
    <mergeCell ref="K14:L14"/>
    <mergeCell ref="P14:S14"/>
  </mergeCells>
  <phoneticPr fontId="2"/>
  <dataValidations count="6">
    <dataValidation allowBlank="1" showInputMessage="1" showErrorMessage="1" promptTitle="【ご確認ください】" prompt="結束糸は必要ですか？_x000a_必要ない場合は、結束糸の数量欄で不要を選んでください" sqref="P34:S38"/>
    <dataValidation allowBlank="1" showInputMessage="1" showErrorMessage="1" promptTitle="【ご確認ください】" prompt="敷板は必要ですか？_x000a_必要ない場合は、敷板の数量欄で不要を選んでください" sqref="P24:S25 P14:S14"/>
    <dataValidation type="list" allowBlank="1" showInputMessage="1" sqref="P30:S31 P39:S39">
      <formula1>"不要"</formula1>
    </dataValidation>
    <dataValidation type="list" errorStyle="warning" allowBlank="1" showInputMessage="1" showErrorMessage="1" sqref="M49">
      <formula1>"1200,900,600"</formula1>
    </dataValidation>
    <dataValidation type="list" showInputMessage="1" showErrorMessage="1" sqref="P19:P21">
      <formula1>"  ,付,無,"</formula1>
    </dataValidation>
    <dataValidation type="list" errorStyle="warning" allowBlank="1" showInputMessage="1" showErrorMessage="1" sqref="M48">
      <formula1>"2,3,4"</formula1>
    </dataValidation>
  </dataValidations>
  <pageMargins left="0.78740157480314965" right="0.19685039370078741" top="0.27559055118110237" bottom="0.19685039370078741" header="0.19685039370078741" footer="0.11811023622047245"/>
  <pageSetup paperSize="12" scale="9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最新版</vt:lpstr>
      <vt:lpstr>アルミアサガオ</vt:lpstr>
      <vt:lpstr>手書き用</vt:lpstr>
      <vt:lpstr>アルミアサガオ!Print_Area</vt:lpstr>
      <vt:lpstr>最新版!Print_Area</vt:lpstr>
    </vt:vector>
  </TitlesOfParts>
  <Company>（株）守谷組</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工務部　建築課</dc:creator>
  <cp:lastModifiedBy>tc-user21</cp:lastModifiedBy>
  <cp:lastPrinted>2021-04-23T06:01:02Z</cp:lastPrinted>
  <dcterms:created xsi:type="dcterms:W3CDTF">2002-06-03T00:05:11Z</dcterms:created>
  <dcterms:modified xsi:type="dcterms:W3CDTF">2021-04-23T06:04:37Z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700214978</vt:i4>
  </property>
  <property fmtid="{D5CDD505-2E9C-101B-9397-08002B2CF9AE}" pid="3" name="_EmailSubject">
    <vt:lpwstr/>
  </property>
  <property fmtid="{D5CDD505-2E9C-101B-9397-08002B2CF9AE}" pid="4" name="_AuthorEmail">
    <vt:lpwstr>qqssd499@gold.ocn.ne.jp</vt:lpwstr>
  </property>
  <property fmtid="{D5CDD505-2E9C-101B-9397-08002B2CF9AE}" pid="5" name="_AuthorEmailDisplayName">
    <vt:lpwstr>日建建設株式会社</vt:lpwstr>
  </property>
  <property fmtid="{D5CDD505-2E9C-101B-9397-08002B2CF9AE}" pid="6" name="_ReviewingToolsShownOnce">
    <vt:lpwstr/>
  </property>
</Properties>
</file>